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61" documentId="8_{4D419818-42CA-4C8A-8BBB-0236446B33E9}" xr6:coauthVersionLast="47" xr6:coauthVersionMax="47" xr10:uidLastSave="{A829A6CF-E1F2-4620-85E0-D22D19F01015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A29" i="1"/>
  <c r="B29" i="1"/>
  <c r="A14" i="1"/>
  <c r="B14" i="1"/>
  <c r="A15" i="4"/>
  <c r="J52" i="2"/>
  <c r="J28" i="2"/>
  <c r="J30" i="2"/>
  <c r="J43" i="2"/>
  <c r="J40" i="2"/>
  <c r="J37" i="2"/>
  <c r="J49" i="2"/>
  <c r="J33" i="2"/>
  <c r="J32" i="2"/>
  <c r="J41" i="2"/>
  <c r="J54" i="2"/>
  <c r="J51" i="2"/>
  <c r="J56" i="2"/>
  <c r="J35" i="2"/>
  <c r="J31" i="2"/>
  <c r="J34" i="2"/>
  <c r="J46" i="2"/>
  <c r="J29" i="2"/>
  <c r="J21" i="2"/>
  <c r="J20" i="2"/>
  <c r="J44" i="2"/>
  <c r="J19" i="2"/>
  <c r="J38" i="2"/>
  <c r="J42" i="2"/>
  <c r="J39" i="2"/>
  <c r="J48" i="2"/>
  <c r="J25" i="2"/>
  <c r="J45" i="2"/>
  <c r="J24" i="2"/>
  <c r="J57" i="2"/>
  <c r="J58" i="2"/>
  <c r="J27" i="2"/>
  <c r="J55" i="2"/>
  <c r="J18" i="2"/>
  <c r="J47" i="2"/>
  <c r="J22" i="2"/>
  <c r="J50" i="2"/>
  <c r="J53" i="2"/>
  <c r="J23" i="2"/>
  <c r="J36" i="2"/>
  <c r="H58" i="3" s="1"/>
  <c r="J59" i="2"/>
  <c r="H59" i="3" s="1"/>
  <c r="J60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26" i="2"/>
  <c r="J36" i="5"/>
  <c r="J32" i="5"/>
  <c r="J27" i="5"/>
  <c r="J29" i="5"/>
  <c r="J37" i="5"/>
  <c r="J35" i="5"/>
  <c r="J26" i="5"/>
  <c r="J30" i="5"/>
  <c r="J28" i="5"/>
  <c r="J18" i="5"/>
  <c r="J22" i="5"/>
  <c r="J31" i="5"/>
  <c r="J33" i="5"/>
  <c r="J25" i="5"/>
  <c r="J23" i="5"/>
  <c r="J24" i="5"/>
  <c r="J20" i="5"/>
  <c r="J21" i="5"/>
  <c r="J34" i="5"/>
  <c r="J38" i="5"/>
  <c r="J19" i="5"/>
  <c r="C36" i="5"/>
  <c r="M36" i="3" s="1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22" i="5"/>
  <c r="C31" i="5"/>
  <c r="C35" i="5"/>
  <c r="C25" i="5"/>
  <c r="C19" i="5"/>
  <c r="M19" i="3" s="1"/>
  <c r="C18" i="5"/>
  <c r="M18" i="3" s="1"/>
  <c r="C26" i="5"/>
  <c r="C32" i="5"/>
  <c r="C24" i="5"/>
  <c r="C34" i="5"/>
  <c r="C28" i="5"/>
  <c r="C27" i="5"/>
  <c r="C33" i="5"/>
  <c r="C20" i="5"/>
  <c r="M20" i="3" s="1"/>
  <c r="C29" i="5"/>
  <c r="C21" i="5"/>
  <c r="C23" i="5"/>
  <c r="C30" i="5"/>
  <c r="C39" i="2"/>
  <c r="C27" i="2"/>
  <c r="C35" i="2"/>
  <c r="C33" i="2"/>
  <c r="C26" i="2"/>
  <c r="C18" i="2"/>
  <c r="C22" i="2"/>
  <c r="C20" i="2"/>
  <c r="C25" i="2"/>
  <c r="C28" i="2"/>
  <c r="C32" i="2"/>
  <c r="C40" i="2"/>
  <c r="C19" i="2"/>
  <c r="C37" i="2"/>
  <c r="C24" i="2"/>
  <c r="C36" i="2"/>
  <c r="C34" i="2"/>
  <c r="C23" i="2"/>
  <c r="C31" i="2"/>
  <c r="C38" i="2"/>
  <c r="C30" i="2"/>
  <c r="C29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57" i="3" l="1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J47" i="5"/>
  <c r="R47" i="3" s="1"/>
  <c r="J48" i="5"/>
  <c r="R48" i="3" s="1"/>
  <c r="J49" i="5"/>
  <c r="R49" i="3" s="1"/>
  <c r="J50" i="5"/>
  <c r="R50" i="3" s="1"/>
  <c r="J51" i="5"/>
  <c r="R51" i="3" s="1"/>
  <c r="J52" i="5"/>
  <c r="R52" i="3" s="1"/>
  <c r="J53" i="5"/>
  <c r="R53" i="3" s="1"/>
  <c r="J54" i="5"/>
  <c r="R54" i="3" s="1"/>
  <c r="J55" i="5"/>
  <c r="R55" i="3" s="1"/>
  <c r="J56" i="5"/>
  <c r="R56" i="3" s="1"/>
  <c r="J57" i="5"/>
  <c r="R57" i="3" s="1"/>
  <c r="J58" i="5"/>
  <c r="R58" i="3" s="1"/>
  <c r="J59" i="5"/>
  <c r="R59" i="3" s="1"/>
  <c r="J60" i="5"/>
  <c r="R60" i="3" s="1"/>
  <c r="J61" i="5"/>
  <c r="R61" i="3" s="1"/>
  <c r="J62" i="5"/>
  <c r="R62" i="3" s="1"/>
  <c r="J63" i="5"/>
  <c r="R63" i="3" s="1"/>
  <c r="J64" i="5"/>
  <c r="R64" i="3" s="1"/>
  <c r="J65" i="5"/>
  <c r="R65" i="3" s="1"/>
  <c r="J66" i="5"/>
  <c r="R66" i="3" s="1"/>
  <c r="J67" i="5"/>
  <c r="R67" i="3" s="1"/>
  <c r="J68" i="5"/>
  <c r="R68" i="3" s="1"/>
  <c r="J69" i="5"/>
  <c r="R69" i="3" s="1"/>
  <c r="J70" i="5"/>
  <c r="R70" i="3" s="1"/>
  <c r="J71" i="5"/>
  <c r="R71" i="3" s="1"/>
  <c r="J72" i="5"/>
  <c r="R72" i="3" s="1"/>
  <c r="J73" i="5"/>
  <c r="R73" i="3" s="1"/>
  <c r="J74" i="5"/>
  <c r="R74" i="3" s="1"/>
  <c r="J75" i="5"/>
  <c r="R75" i="3" s="1"/>
  <c r="J76" i="5"/>
  <c r="R76" i="3" s="1"/>
  <c r="J77" i="5"/>
  <c r="R77" i="3" s="1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E71" i="7"/>
  <c r="F71" i="7" s="1"/>
  <c r="L75" i="5" s="1"/>
  <c r="G71" i="7"/>
  <c r="H71" i="7"/>
  <c r="I71" i="7"/>
  <c r="J71" i="7"/>
  <c r="K71" i="7"/>
  <c r="E72" i="7"/>
  <c r="F72" i="7" s="1"/>
  <c r="L76" i="5" s="1"/>
  <c r="G72" i="7"/>
  <c r="H72" i="7"/>
  <c r="I72" i="7"/>
  <c r="J72" i="7"/>
  <c r="K72" i="7"/>
  <c r="E73" i="7"/>
  <c r="F73" i="7" s="1"/>
  <c r="L77" i="5" s="1"/>
  <c r="G73" i="7"/>
  <c r="H73" i="7"/>
  <c r="I73" i="7"/>
  <c r="J73" i="7"/>
  <c r="K73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M48" i="3"/>
  <c r="M49" i="3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E48" i="6"/>
  <c r="F48" i="6" s="1"/>
  <c r="E52" i="5" s="1"/>
  <c r="G48" i="6"/>
  <c r="H48" i="6"/>
  <c r="I48" i="6"/>
  <c r="J48" i="6"/>
  <c r="K48" i="6"/>
  <c r="A44" i="6"/>
  <c r="B44" i="6"/>
  <c r="A45" i="6"/>
  <c r="B45" i="6"/>
  <c r="A46" i="6"/>
  <c r="B46" i="6"/>
  <c r="A47" i="6"/>
  <c r="B47" i="6"/>
  <c r="A48" i="6"/>
  <c r="B48" i="6"/>
  <c r="E83" i="4"/>
  <c r="F83" i="4" s="1"/>
  <c r="G83" i="4"/>
  <c r="H83" i="4"/>
  <c r="I83" i="4"/>
  <c r="J83" i="4"/>
  <c r="K83" i="4"/>
  <c r="A41" i="4"/>
  <c r="B41" i="4"/>
  <c r="A51" i="4"/>
  <c r="B51" i="4"/>
  <c r="A52" i="4"/>
  <c r="B52" i="4"/>
  <c r="A26" i="4"/>
  <c r="B26" i="4"/>
  <c r="A17" i="4"/>
  <c r="B17" i="4"/>
  <c r="A34" i="4"/>
  <c r="B34" i="4"/>
  <c r="A48" i="4"/>
  <c r="B48" i="4"/>
  <c r="A39" i="4"/>
  <c r="B39" i="4"/>
  <c r="A20" i="4"/>
  <c r="B20" i="4"/>
  <c r="A37" i="4"/>
  <c r="B37" i="4"/>
  <c r="A24" i="4"/>
  <c r="B24" i="4"/>
  <c r="A43" i="4"/>
  <c r="B43" i="4"/>
  <c r="A46" i="4"/>
  <c r="B46" i="4"/>
  <c r="A25" i="4"/>
  <c r="B25" i="4"/>
  <c r="B1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4" i="7" l="1"/>
  <c r="M48" i="5" s="1"/>
  <c r="T48" i="3" s="1"/>
  <c r="L50" i="7"/>
  <c r="M54" i="5" s="1"/>
  <c r="T54" i="3" s="1"/>
  <c r="L43" i="7"/>
  <c r="M47" i="5" s="1"/>
  <c r="T47" i="3" s="1"/>
  <c r="L66" i="7"/>
  <c r="M70" i="5" s="1"/>
  <c r="T70" i="3" s="1"/>
  <c r="L52" i="7"/>
  <c r="M56" i="5" s="1"/>
  <c r="T56" i="3" s="1"/>
  <c r="L45" i="6"/>
  <c r="F49" i="5" s="1"/>
  <c r="O49" i="3" s="1"/>
  <c r="L47" i="6"/>
  <c r="F51" i="5" s="1"/>
  <c r="L44" i="6"/>
  <c r="L46" i="6"/>
  <c r="F50" i="5" s="1"/>
  <c r="L72" i="7"/>
  <c r="M76" i="5" s="1"/>
  <c r="T76" i="3" s="1"/>
  <c r="L67" i="7"/>
  <c r="M71" i="5" s="1"/>
  <c r="T71" i="3" s="1"/>
  <c r="L63" i="7"/>
  <c r="M67" i="5" s="1"/>
  <c r="T67" i="3" s="1"/>
  <c r="L60" i="7"/>
  <c r="M64" i="5" s="1"/>
  <c r="T64" i="3" s="1"/>
  <c r="L49" i="7"/>
  <c r="M53" i="5" s="1"/>
  <c r="T53" i="3" s="1"/>
  <c r="L45" i="7"/>
  <c r="M49" i="5" s="1"/>
  <c r="T49" i="3" s="1"/>
  <c r="L68" i="7"/>
  <c r="M72" i="5" s="1"/>
  <c r="T72" i="3" s="1"/>
  <c r="L58" i="7"/>
  <c r="M62" i="5" s="1"/>
  <c r="T62" i="3" s="1"/>
  <c r="L54" i="7"/>
  <c r="M58" i="5" s="1"/>
  <c r="T58" i="3" s="1"/>
  <c r="L51" i="7"/>
  <c r="M55" i="5" s="1"/>
  <c r="T55" i="3" s="1"/>
  <c r="L73" i="7"/>
  <c r="M77" i="5" s="1"/>
  <c r="T77" i="3" s="1"/>
  <c r="L70" i="7"/>
  <c r="M74" i="5" s="1"/>
  <c r="T74" i="3" s="1"/>
  <c r="L65" i="7"/>
  <c r="M69" i="5" s="1"/>
  <c r="T69" i="3" s="1"/>
  <c r="L61" i="7"/>
  <c r="M65" i="5" s="1"/>
  <c r="T65" i="3" s="1"/>
  <c r="L56" i="7"/>
  <c r="M60" i="5" s="1"/>
  <c r="T60" i="3" s="1"/>
  <c r="L47" i="7"/>
  <c r="M51" i="5" s="1"/>
  <c r="T51" i="3" s="1"/>
  <c r="L69" i="7"/>
  <c r="M73" i="5" s="1"/>
  <c r="T73" i="3" s="1"/>
  <c r="L64" i="7"/>
  <c r="M68" i="5" s="1"/>
  <c r="T68" i="3" s="1"/>
  <c r="L46" i="7"/>
  <c r="M50" i="5" s="1"/>
  <c r="T50" i="3" s="1"/>
  <c r="L55" i="7"/>
  <c r="M59" i="5" s="1"/>
  <c r="T59" i="3" s="1"/>
  <c r="L71" i="7"/>
  <c r="M75" i="5" s="1"/>
  <c r="T75" i="3" s="1"/>
  <c r="L62" i="7"/>
  <c r="M66" i="5" s="1"/>
  <c r="T66" i="3" s="1"/>
  <c r="L59" i="7"/>
  <c r="M63" i="5" s="1"/>
  <c r="T63" i="3" s="1"/>
  <c r="L57" i="7"/>
  <c r="M61" i="5" s="1"/>
  <c r="T61" i="3" s="1"/>
  <c r="L53" i="7"/>
  <c r="M57" i="5" s="1"/>
  <c r="T57" i="3" s="1"/>
  <c r="L48" i="7"/>
  <c r="M52" i="5" s="1"/>
  <c r="T52" i="3" s="1"/>
  <c r="L53" i="1"/>
  <c r="F57" i="2" s="1"/>
  <c r="E57" i="3" s="1"/>
  <c r="L83" i="4"/>
  <c r="L48" i="6"/>
  <c r="F52" i="5" s="1"/>
  <c r="R23" i="3"/>
  <c r="R34" i="3"/>
  <c r="J39" i="5"/>
  <c r="R39" i="3" s="1"/>
  <c r="J40" i="5"/>
  <c r="R40" i="3" s="1"/>
  <c r="J41" i="5"/>
  <c r="R41" i="3" s="1"/>
  <c r="J42" i="5"/>
  <c r="R42" i="3" s="1"/>
  <c r="J43" i="5"/>
  <c r="R43" i="3" s="1"/>
  <c r="J44" i="5"/>
  <c r="R44" i="3" s="1"/>
  <c r="J45" i="5"/>
  <c r="R45" i="3" s="1"/>
  <c r="J46" i="5"/>
  <c r="R46" i="3" s="1"/>
  <c r="F48" i="5" l="1"/>
  <c r="O48" i="3" s="1"/>
  <c r="R26" i="3"/>
  <c r="R35" i="3"/>
  <c r="R29" i="3"/>
  <c r="R24" i="3"/>
  <c r="R33" i="3"/>
  <c r="R31" i="3"/>
  <c r="R32" i="3"/>
  <c r="R30" i="3"/>
  <c r="R28" i="3"/>
  <c r="R38" i="3"/>
  <c r="R27" i="3"/>
  <c r="R25" i="3"/>
  <c r="R36" i="3"/>
  <c r="R37" i="3"/>
  <c r="A30" i="7"/>
  <c r="B30" i="7"/>
  <c r="A34" i="7"/>
  <c r="B34" i="7"/>
  <c r="A15" i="7"/>
  <c r="B15" i="7"/>
  <c r="A24" i="7"/>
  <c r="B24" i="7"/>
  <c r="A32" i="7"/>
  <c r="B32" i="7"/>
  <c r="A33" i="7"/>
  <c r="B33" i="7"/>
  <c r="A14" i="7"/>
  <c r="B14" i="7"/>
  <c r="A26" i="7"/>
  <c r="B26" i="7"/>
  <c r="A18" i="7"/>
  <c r="B18" i="7"/>
  <c r="A21" i="7"/>
  <c r="B21" i="7"/>
  <c r="A27" i="7"/>
  <c r="B27" i="7"/>
  <c r="A25" i="7"/>
  <c r="B25" i="7"/>
  <c r="A28" i="7"/>
  <c r="B28" i="7"/>
  <c r="A22" i="7"/>
  <c r="B22" i="7"/>
  <c r="A31" i="7"/>
  <c r="B31" i="7"/>
  <c r="A16" i="7"/>
  <c r="B16" i="7"/>
  <c r="A29" i="7"/>
  <c r="B29" i="7"/>
  <c r="A20" i="7"/>
  <c r="B20" i="7"/>
  <c r="A17" i="7"/>
  <c r="B17" i="7"/>
  <c r="A19" i="7"/>
  <c r="B19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E30" i="7"/>
  <c r="F30" i="7" s="1"/>
  <c r="L20" i="5" s="1"/>
  <c r="G30" i="7"/>
  <c r="H30" i="7"/>
  <c r="I30" i="7"/>
  <c r="J30" i="7"/>
  <c r="K30" i="7"/>
  <c r="E34" i="7"/>
  <c r="F34" i="7" s="1"/>
  <c r="L19" i="5" s="1"/>
  <c r="G34" i="7"/>
  <c r="H34" i="7"/>
  <c r="I34" i="7"/>
  <c r="J34" i="7"/>
  <c r="K34" i="7"/>
  <c r="E15" i="7"/>
  <c r="F15" i="7" s="1"/>
  <c r="L32" i="5" s="1"/>
  <c r="G15" i="7"/>
  <c r="H15" i="7"/>
  <c r="I15" i="7"/>
  <c r="J15" i="7"/>
  <c r="K15" i="7"/>
  <c r="E24" i="7"/>
  <c r="F24" i="7" s="1"/>
  <c r="L22" i="5" s="1"/>
  <c r="G24" i="7"/>
  <c r="H24" i="7"/>
  <c r="I24" i="7"/>
  <c r="J24" i="7"/>
  <c r="K24" i="7"/>
  <c r="E32" i="7"/>
  <c r="F32" i="7" s="1"/>
  <c r="L34" i="5" s="1"/>
  <c r="G32" i="7"/>
  <c r="H32" i="7"/>
  <c r="I32" i="7"/>
  <c r="J32" i="7"/>
  <c r="K32" i="7"/>
  <c r="E33" i="7"/>
  <c r="F33" i="7" s="1"/>
  <c r="L38" i="5" s="1"/>
  <c r="G33" i="7"/>
  <c r="H33" i="7"/>
  <c r="I33" i="7"/>
  <c r="J33" i="7"/>
  <c r="K33" i="7"/>
  <c r="E14" i="7"/>
  <c r="F14" i="7" s="1"/>
  <c r="L36" i="5" s="1"/>
  <c r="G14" i="7"/>
  <c r="H14" i="7"/>
  <c r="I14" i="7"/>
  <c r="J14" i="7"/>
  <c r="K14" i="7"/>
  <c r="E26" i="7"/>
  <c r="F26" i="7" s="1"/>
  <c r="L33" i="5" s="1"/>
  <c r="G26" i="7"/>
  <c r="H26" i="7"/>
  <c r="I26" i="7"/>
  <c r="J26" i="7"/>
  <c r="K26" i="7"/>
  <c r="E18" i="7"/>
  <c r="F18" i="7" s="1"/>
  <c r="L37" i="5" s="1"/>
  <c r="G18" i="7"/>
  <c r="H18" i="7"/>
  <c r="I18" i="7"/>
  <c r="J18" i="7"/>
  <c r="K18" i="7"/>
  <c r="E21" i="7"/>
  <c r="F21" i="7" s="1"/>
  <c r="L30" i="5" s="1"/>
  <c r="G21" i="7"/>
  <c r="H21" i="7"/>
  <c r="I21" i="7"/>
  <c r="J21" i="7"/>
  <c r="K21" i="7"/>
  <c r="E27" i="7"/>
  <c r="F27" i="7" s="1"/>
  <c r="L25" i="5" s="1"/>
  <c r="G27" i="7"/>
  <c r="H27" i="7"/>
  <c r="I27" i="7"/>
  <c r="J27" i="7"/>
  <c r="K27" i="7"/>
  <c r="E25" i="7"/>
  <c r="F25" i="7" s="1"/>
  <c r="L31" i="5" s="1"/>
  <c r="G25" i="7"/>
  <c r="H25" i="7"/>
  <c r="I25" i="7"/>
  <c r="J25" i="7"/>
  <c r="K25" i="7"/>
  <c r="E28" i="7"/>
  <c r="F28" i="7" s="1"/>
  <c r="L23" i="5" s="1"/>
  <c r="G28" i="7"/>
  <c r="H28" i="7"/>
  <c r="I28" i="7"/>
  <c r="J28" i="7"/>
  <c r="K28" i="7"/>
  <c r="E22" i="7"/>
  <c r="F22" i="7" s="1"/>
  <c r="L28" i="5" s="1"/>
  <c r="G22" i="7"/>
  <c r="H22" i="7"/>
  <c r="I22" i="7"/>
  <c r="J22" i="7"/>
  <c r="K22" i="7"/>
  <c r="E31" i="7"/>
  <c r="F31" i="7" s="1"/>
  <c r="L21" i="5" s="1"/>
  <c r="G31" i="7"/>
  <c r="H31" i="7"/>
  <c r="I31" i="7"/>
  <c r="J31" i="7"/>
  <c r="K31" i="7"/>
  <c r="E16" i="7"/>
  <c r="F16" i="7" s="1"/>
  <c r="L27" i="5" s="1"/>
  <c r="G16" i="7"/>
  <c r="H16" i="7"/>
  <c r="I16" i="7"/>
  <c r="J16" i="7"/>
  <c r="K16" i="7"/>
  <c r="E29" i="7"/>
  <c r="F29" i="7" s="1"/>
  <c r="L24" i="5" s="1"/>
  <c r="G29" i="7"/>
  <c r="H29" i="7"/>
  <c r="I29" i="7"/>
  <c r="J29" i="7"/>
  <c r="K29" i="7"/>
  <c r="E20" i="7"/>
  <c r="F20" i="7" s="1"/>
  <c r="L26" i="5" s="1"/>
  <c r="G20" i="7"/>
  <c r="H20" i="7"/>
  <c r="I20" i="7"/>
  <c r="J20" i="7"/>
  <c r="K20" i="7"/>
  <c r="E17" i="7"/>
  <c r="F17" i="7" s="1"/>
  <c r="L29" i="5" s="1"/>
  <c r="G17" i="7"/>
  <c r="H17" i="7"/>
  <c r="I17" i="7"/>
  <c r="J17" i="7"/>
  <c r="K17" i="7"/>
  <c r="E19" i="7"/>
  <c r="F19" i="7" s="1"/>
  <c r="L35" i="5" s="1"/>
  <c r="G19" i="7"/>
  <c r="H19" i="7"/>
  <c r="I19" i="7"/>
  <c r="J19" i="7"/>
  <c r="K19" i="7"/>
  <c r="E35" i="7"/>
  <c r="F35" i="7" s="1"/>
  <c r="L39" i="5" s="1"/>
  <c r="G35" i="7"/>
  <c r="H35" i="7"/>
  <c r="I35" i="7"/>
  <c r="J35" i="7"/>
  <c r="K35" i="7"/>
  <c r="E36" i="7"/>
  <c r="F36" i="7" s="1"/>
  <c r="L40" i="5" s="1"/>
  <c r="G36" i="7"/>
  <c r="H36" i="7"/>
  <c r="I36" i="7"/>
  <c r="J36" i="7"/>
  <c r="K36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K23" i="7"/>
  <c r="J23" i="7"/>
  <c r="I23" i="7"/>
  <c r="H23" i="7"/>
  <c r="G23" i="7"/>
  <c r="E23" i="7"/>
  <c r="A32" i="6"/>
  <c r="B32" i="6"/>
  <c r="A33" i="6"/>
  <c r="B33" i="6"/>
  <c r="A34" i="6"/>
  <c r="B34" i="6"/>
  <c r="A35" i="6"/>
  <c r="B35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M40" i="3"/>
  <c r="M41" i="3"/>
  <c r="M42" i="3"/>
  <c r="M43" i="3"/>
  <c r="M44" i="3"/>
  <c r="M45" i="3"/>
  <c r="M46" i="3"/>
  <c r="M47" i="3"/>
  <c r="L40" i="6" l="1"/>
  <c r="M35" i="3"/>
  <c r="L32" i="6"/>
  <c r="F36" i="5" s="1"/>
  <c r="M33" i="3"/>
  <c r="L30" i="7"/>
  <c r="M20" i="5" s="1"/>
  <c r="L38" i="7"/>
  <c r="M42" i="5" s="1"/>
  <c r="T42" i="3" s="1"/>
  <c r="L37" i="7"/>
  <c r="M41" i="5" s="1"/>
  <c r="T41" i="3" s="1"/>
  <c r="M39" i="3"/>
  <c r="M37" i="3"/>
  <c r="L39" i="6"/>
  <c r="L33" i="6"/>
  <c r="F37" i="5" s="1"/>
  <c r="L34" i="6"/>
  <c r="F38" i="5" s="1"/>
  <c r="L42" i="6"/>
  <c r="L37" i="6"/>
  <c r="L41" i="6"/>
  <c r="L35" i="6"/>
  <c r="F39" i="5" s="1"/>
  <c r="L43" i="6"/>
  <c r="L36" i="6"/>
  <c r="F40" i="5" s="1"/>
  <c r="L38" i="6"/>
  <c r="L32" i="7"/>
  <c r="M34" i="5" s="1"/>
  <c r="L15" i="7"/>
  <c r="M32" i="5" s="1"/>
  <c r="L39" i="7"/>
  <c r="M43" i="5" s="1"/>
  <c r="T43" i="3" s="1"/>
  <c r="L27" i="7"/>
  <c r="M25" i="5" s="1"/>
  <c r="L17" i="7"/>
  <c r="M29" i="5" s="1"/>
  <c r="L22" i="7"/>
  <c r="M28" i="5" s="1"/>
  <c r="L26" i="7"/>
  <c r="M33" i="5" s="1"/>
  <c r="L20" i="7"/>
  <c r="M26" i="5" s="1"/>
  <c r="L25" i="7"/>
  <c r="M31" i="5" s="1"/>
  <c r="L18" i="7"/>
  <c r="M37" i="5" s="1"/>
  <c r="L34" i="7"/>
  <c r="M19" i="5" s="1"/>
  <c r="L19" i="7"/>
  <c r="M35" i="5" s="1"/>
  <c r="L29" i="7"/>
  <c r="M24" i="5" s="1"/>
  <c r="L14" i="7"/>
  <c r="M36" i="5" s="1"/>
  <c r="L21" i="7"/>
  <c r="M30" i="5" s="1"/>
  <c r="L16" i="7"/>
  <c r="M27" i="5" s="1"/>
  <c r="L24" i="7"/>
  <c r="M22" i="5" s="1"/>
  <c r="L40" i="7"/>
  <c r="M44" i="5" s="1"/>
  <c r="T44" i="3" s="1"/>
  <c r="L36" i="7"/>
  <c r="M40" i="5" s="1"/>
  <c r="T40" i="3" s="1"/>
  <c r="L42" i="7"/>
  <c r="M46" i="5" s="1"/>
  <c r="T46" i="3" s="1"/>
  <c r="L33" i="7"/>
  <c r="M38" i="5" s="1"/>
  <c r="L35" i="7"/>
  <c r="M39" i="5" s="1"/>
  <c r="T39" i="3" s="1"/>
  <c r="L31" i="7"/>
  <c r="M21" i="5" s="1"/>
  <c r="L41" i="7"/>
  <c r="M45" i="5" s="1"/>
  <c r="T45" i="3" s="1"/>
  <c r="L28" i="7"/>
  <c r="M23" i="5" s="1"/>
  <c r="M34" i="3"/>
  <c r="M38" i="3"/>
  <c r="M28" i="3"/>
  <c r="F41" i="5" l="1"/>
  <c r="O41" i="3" s="1"/>
  <c r="F45" i="5"/>
  <c r="O45" i="3" s="1"/>
  <c r="F46" i="5"/>
  <c r="O46" i="3" s="1"/>
  <c r="F43" i="5"/>
  <c r="O43" i="3" s="1"/>
  <c r="F42" i="5"/>
  <c r="O42" i="3" s="1"/>
  <c r="F47" i="5"/>
  <c r="O47" i="3" s="1"/>
  <c r="F44" i="5"/>
  <c r="O44" i="3" s="1"/>
  <c r="T28" i="3"/>
  <c r="T38" i="3"/>
  <c r="T32" i="3"/>
  <c r="T27" i="3"/>
  <c r="T23" i="3"/>
  <c r="T24" i="3"/>
  <c r="T34" i="3"/>
  <c r="T26" i="3"/>
  <c r="T29" i="3"/>
  <c r="T33" i="3"/>
  <c r="T35" i="3"/>
  <c r="T36" i="3"/>
  <c r="T31" i="3"/>
  <c r="T25" i="3"/>
  <c r="A28" i="6"/>
  <c r="B28" i="6"/>
  <c r="A27" i="6"/>
  <c r="B27" i="6"/>
  <c r="A14" i="6"/>
  <c r="B14" i="6"/>
  <c r="A21" i="6"/>
  <c r="B21" i="6"/>
  <c r="A24" i="6"/>
  <c r="B24" i="6"/>
  <c r="A26" i="6"/>
  <c r="B26" i="6"/>
  <c r="A15" i="6"/>
  <c r="B15" i="6"/>
  <c r="A19" i="6"/>
  <c r="B19" i="6"/>
  <c r="A17" i="6"/>
  <c r="B17" i="6"/>
  <c r="A20" i="6"/>
  <c r="B20" i="6"/>
  <c r="A30" i="6"/>
  <c r="B30" i="6"/>
  <c r="A22" i="6"/>
  <c r="B22" i="6"/>
  <c r="A18" i="6"/>
  <c r="B18" i="6"/>
  <c r="A25" i="6"/>
  <c r="B25" i="6"/>
  <c r="A31" i="6"/>
  <c r="B31" i="6"/>
  <c r="A16" i="6"/>
  <c r="B16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E23" i="6"/>
  <c r="F23" i="6" s="1"/>
  <c r="E34" i="5" s="1"/>
  <c r="G23" i="6"/>
  <c r="H23" i="6"/>
  <c r="I23" i="6"/>
  <c r="J23" i="6"/>
  <c r="K23" i="6"/>
  <c r="E28" i="6"/>
  <c r="F28" i="6" s="1"/>
  <c r="E29" i="5" s="1"/>
  <c r="G28" i="6"/>
  <c r="H28" i="6"/>
  <c r="I28" i="6"/>
  <c r="J28" i="6"/>
  <c r="K28" i="6"/>
  <c r="E27" i="6"/>
  <c r="F27" i="6" s="1"/>
  <c r="E20" i="5" s="1"/>
  <c r="G27" i="6"/>
  <c r="H27" i="6"/>
  <c r="I27" i="6"/>
  <c r="J27" i="6"/>
  <c r="K27" i="6"/>
  <c r="E14" i="6"/>
  <c r="F14" i="6" s="1"/>
  <c r="E22" i="5" s="1"/>
  <c r="G14" i="6"/>
  <c r="H14" i="6"/>
  <c r="I14" i="6"/>
  <c r="J14" i="6"/>
  <c r="K14" i="6"/>
  <c r="E21" i="6"/>
  <c r="F21" i="6" s="1"/>
  <c r="E32" i="5" s="1"/>
  <c r="G21" i="6"/>
  <c r="H21" i="6"/>
  <c r="I21" i="6"/>
  <c r="J21" i="6"/>
  <c r="K21" i="6"/>
  <c r="E24" i="6"/>
  <c r="F24" i="6" s="1"/>
  <c r="E28" i="5" s="1"/>
  <c r="G24" i="6"/>
  <c r="H24" i="6"/>
  <c r="I24" i="6"/>
  <c r="J24" i="6"/>
  <c r="K24" i="6"/>
  <c r="E26" i="6"/>
  <c r="F26" i="6" s="1"/>
  <c r="E33" i="5" s="1"/>
  <c r="G26" i="6"/>
  <c r="H26" i="6"/>
  <c r="I26" i="6"/>
  <c r="J26" i="6"/>
  <c r="K26" i="6"/>
  <c r="E15" i="6"/>
  <c r="F15" i="6" s="1"/>
  <c r="E31" i="5" s="1"/>
  <c r="G15" i="6"/>
  <c r="H15" i="6"/>
  <c r="I15" i="6"/>
  <c r="J15" i="6"/>
  <c r="K15" i="6"/>
  <c r="E19" i="6"/>
  <c r="F19" i="6" s="1"/>
  <c r="E18" i="5" s="1"/>
  <c r="G19" i="6"/>
  <c r="H19" i="6"/>
  <c r="I19" i="6"/>
  <c r="J19" i="6"/>
  <c r="K19" i="6"/>
  <c r="E17" i="6"/>
  <c r="F17" i="6" s="1"/>
  <c r="E25" i="5" s="1"/>
  <c r="G17" i="6"/>
  <c r="H17" i="6"/>
  <c r="I17" i="6"/>
  <c r="J17" i="6"/>
  <c r="K17" i="6"/>
  <c r="E20" i="6"/>
  <c r="F20" i="6" s="1"/>
  <c r="E26" i="5" s="1"/>
  <c r="G20" i="6"/>
  <c r="H20" i="6"/>
  <c r="I20" i="6"/>
  <c r="J20" i="6"/>
  <c r="K20" i="6"/>
  <c r="E30" i="6"/>
  <c r="F30" i="6" s="1"/>
  <c r="E23" i="5" s="1"/>
  <c r="G30" i="6"/>
  <c r="H30" i="6"/>
  <c r="I30" i="6"/>
  <c r="J30" i="6"/>
  <c r="K30" i="6"/>
  <c r="E22" i="6"/>
  <c r="F22" i="6" s="1"/>
  <c r="E24" i="5" s="1"/>
  <c r="G22" i="6"/>
  <c r="H22" i="6"/>
  <c r="I22" i="6"/>
  <c r="J22" i="6"/>
  <c r="K22" i="6"/>
  <c r="E18" i="6"/>
  <c r="F18" i="6" s="1"/>
  <c r="E19" i="5" s="1"/>
  <c r="G18" i="6"/>
  <c r="H18" i="6"/>
  <c r="I18" i="6"/>
  <c r="J18" i="6"/>
  <c r="K18" i="6"/>
  <c r="E25" i="6"/>
  <c r="F25" i="6" s="1"/>
  <c r="E27" i="5" s="1"/>
  <c r="G25" i="6"/>
  <c r="H25" i="6"/>
  <c r="I25" i="6"/>
  <c r="J25" i="6"/>
  <c r="K25" i="6"/>
  <c r="E31" i="6"/>
  <c r="F31" i="6" s="1"/>
  <c r="E30" i="5" s="1"/>
  <c r="G31" i="6"/>
  <c r="H31" i="6"/>
  <c r="I31" i="6"/>
  <c r="J31" i="6"/>
  <c r="K31" i="6"/>
  <c r="E16" i="6"/>
  <c r="F16" i="6" s="1"/>
  <c r="E35" i="5" s="1"/>
  <c r="G16" i="6"/>
  <c r="H16" i="6"/>
  <c r="I16" i="6"/>
  <c r="J16" i="6"/>
  <c r="K16" i="6"/>
  <c r="O40" i="3"/>
  <c r="K29" i="6"/>
  <c r="J29" i="6"/>
  <c r="I29" i="6"/>
  <c r="H29" i="6"/>
  <c r="G29" i="6"/>
  <c r="E29" i="6"/>
  <c r="T30" i="3" l="1"/>
  <c r="L27" i="6"/>
  <c r="F20" i="5" s="1"/>
  <c r="O20" i="3" s="1"/>
  <c r="L23" i="6"/>
  <c r="F34" i="5" s="1"/>
  <c r="L28" i="6"/>
  <c r="F29" i="5" s="1"/>
  <c r="L15" i="6"/>
  <c r="F31" i="5" s="1"/>
  <c r="L16" i="6"/>
  <c r="F35" i="5" s="1"/>
  <c r="L24" i="6"/>
  <c r="F28" i="5" s="1"/>
  <c r="L21" i="6"/>
  <c r="F32" i="5" s="1"/>
  <c r="L22" i="6"/>
  <c r="F24" i="5" s="1"/>
  <c r="L26" i="6"/>
  <c r="F33" i="5" s="1"/>
  <c r="L20" i="6"/>
  <c r="F26" i="5" s="1"/>
  <c r="L17" i="6"/>
  <c r="F25" i="5" s="1"/>
  <c r="L19" i="6"/>
  <c r="F18" i="5" s="1"/>
  <c r="O18" i="3" s="1"/>
  <c r="L18" i="6"/>
  <c r="F19" i="5" s="1"/>
  <c r="O19" i="3" s="1"/>
  <c r="L14" i="6"/>
  <c r="F22" i="5" s="1"/>
  <c r="L31" i="6"/>
  <c r="F30" i="5" s="1"/>
  <c r="L30" i="6"/>
  <c r="F23" i="5" s="1"/>
  <c r="L25" i="6"/>
  <c r="F27" i="5" s="1"/>
  <c r="E41" i="4"/>
  <c r="F41" i="4" s="1"/>
  <c r="G41" i="4"/>
  <c r="H41" i="4"/>
  <c r="I41" i="4"/>
  <c r="J41" i="4"/>
  <c r="K41" i="4"/>
  <c r="E51" i="4"/>
  <c r="F51" i="4" s="1"/>
  <c r="G51" i="4"/>
  <c r="H51" i="4"/>
  <c r="I51" i="4"/>
  <c r="J51" i="4"/>
  <c r="K51" i="4"/>
  <c r="E52" i="4"/>
  <c r="F52" i="4" s="1"/>
  <c r="G52" i="4"/>
  <c r="H52" i="4"/>
  <c r="I52" i="4"/>
  <c r="J52" i="4"/>
  <c r="K52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8" i="4"/>
  <c r="F48" i="4" s="1"/>
  <c r="G48" i="4"/>
  <c r="H48" i="4"/>
  <c r="I48" i="4"/>
  <c r="J48" i="4"/>
  <c r="K48" i="4"/>
  <c r="E39" i="4"/>
  <c r="F39" i="4" s="1"/>
  <c r="G39" i="4"/>
  <c r="H39" i="4"/>
  <c r="I39" i="4"/>
  <c r="J39" i="4"/>
  <c r="K39" i="4"/>
  <c r="E20" i="4"/>
  <c r="F20" i="4" s="1"/>
  <c r="G20" i="4"/>
  <c r="H20" i="4"/>
  <c r="I20" i="4"/>
  <c r="J20" i="4"/>
  <c r="K20" i="4"/>
  <c r="E37" i="4"/>
  <c r="F37" i="4" s="1"/>
  <c r="G37" i="4"/>
  <c r="H37" i="4"/>
  <c r="I37" i="4"/>
  <c r="J37" i="4"/>
  <c r="K37" i="4"/>
  <c r="E24" i="4"/>
  <c r="F24" i="4" s="1"/>
  <c r="G24" i="4"/>
  <c r="H24" i="4"/>
  <c r="I24" i="4"/>
  <c r="J24" i="4"/>
  <c r="K24" i="4"/>
  <c r="E43" i="4"/>
  <c r="F43" i="4" s="1"/>
  <c r="G43" i="4"/>
  <c r="H43" i="4"/>
  <c r="I43" i="4"/>
  <c r="J43" i="4"/>
  <c r="K43" i="4"/>
  <c r="E46" i="4"/>
  <c r="F46" i="4" s="1"/>
  <c r="G46" i="4"/>
  <c r="H46" i="4"/>
  <c r="I46" i="4"/>
  <c r="J46" i="4"/>
  <c r="K46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55" i="4"/>
  <c r="F55" i="4" s="1"/>
  <c r="L59" i="2" s="1"/>
  <c r="G55" i="4"/>
  <c r="H55" i="4"/>
  <c r="I55" i="4"/>
  <c r="J55" i="4"/>
  <c r="K55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0" i="4"/>
  <c r="F50" i="4" s="1"/>
  <c r="G50" i="4"/>
  <c r="H50" i="4"/>
  <c r="I50" i="4"/>
  <c r="J50" i="4"/>
  <c r="K50" i="4"/>
  <c r="E35" i="4"/>
  <c r="F35" i="4" s="1"/>
  <c r="G35" i="4"/>
  <c r="H35" i="4"/>
  <c r="I35" i="4"/>
  <c r="J35" i="4"/>
  <c r="K35" i="4"/>
  <c r="E53" i="4"/>
  <c r="F53" i="4" s="1"/>
  <c r="G53" i="4"/>
  <c r="H53" i="4"/>
  <c r="I53" i="4"/>
  <c r="J53" i="4"/>
  <c r="K53" i="4"/>
  <c r="E49" i="4"/>
  <c r="F49" i="4" s="1"/>
  <c r="G49" i="4"/>
  <c r="H49" i="4"/>
  <c r="I49" i="4"/>
  <c r="J49" i="4"/>
  <c r="K49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5" i="4"/>
  <c r="F45" i="4" s="1"/>
  <c r="G45" i="4"/>
  <c r="H45" i="4"/>
  <c r="I45" i="4"/>
  <c r="J45" i="4"/>
  <c r="K45" i="4"/>
  <c r="E40" i="4"/>
  <c r="F40" i="4" s="1"/>
  <c r="G40" i="4"/>
  <c r="H40" i="4"/>
  <c r="I40" i="4"/>
  <c r="J40" i="4"/>
  <c r="K40" i="4"/>
  <c r="E27" i="4"/>
  <c r="F27" i="4" s="1"/>
  <c r="L51" i="2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4" i="4"/>
  <c r="F54" i="4" s="1"/>
  <c r="G54" i="4"/>
  <c r="H54" i="4"/>
  <c r="I54" i="4"/>
  <c r="J54" i="4"/>
  <c r="K54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2" i="4"/>
  <c r="F42" i="4" s="1"/>
  <c r="G42" i="4"/>
  <c r="H42" i="4"/>
  <c r="I42" i="4"/>
  <c r="J42" i="4"/>
  <c r="K42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L32" i="2" s="1"/>
  <c r="G23" i="4"/>
  <c r="H23" i="4"/>
  <c r="I23" i="4"/>
  <c r="J23" i="4"/>
  <c r="K23" i="4"/>
  <c r="E18" i="4"/>
  <c r="F18" i="4" s="1"/>
  <c r="L43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8" i="4"/>
  <c r="F38" i="4" s="1"/>
  <c r="G38" i="4"/>
  <c r="H38" i="4"/>
  <c r="I38" i="4"/>
  <c r="J38" i="4"/>
  <c r="K38" i="4"/>
  <c r="E44" i="4"/>
  <c r="F44" i="4" s="1"/>
  <c r="G44" i="4"/>
  <c r="H44" i="4"/>
  <c r="I44" i="4"/>
  <c r="J44" i="4"/>
  <c r="K44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7" i="4"/>
  <c r="J47" i="4"/>
  <c r="I47" i="4"/>
  <c r="H47" i="4"/>
  <c r="G47" i="4"/>
  <c r="E47" i="4"/>
  <c r="A50" i="4"/>
  <c r="B50" i="4"/>
  <c r="A35" i="4"/>
  <c r="B35" i="4"/>
  <c r="A53" i="4"/>
  <c r="B53" i="4"/>
  <c r="A49" i="4"/>
  <c r="B49" i="4"/>
  <c r="A28" i="4"/>
  <c r="B28" i="4"/>
  <c r="A19" i="4"/>
  <c r="B19" i="4"/>
  <c r="A21" i="4"/>
  <c r="B21" i="4"/>
  <c r="A30" i="4"/>
  <c r="B30" i="4"/>
  <c r="A45" i="4"/>
  <c r="B45" i="4"/>
  <c r="A40" i="4"/>
  <c r="B40" i="4"/>
  <c r="A27" i="4"/>
  <c r="B27" i="4"/>
  <c r="A22" i="4"/>
  <c r="B22" i="4"/>
  <c r="A29" i="4"/>
  <c r="B29" i="4"/>
  <c r="A54" i="4"/>
  <c r="B54" i="4"/>
  <c r="B15" i="4"/>
  <c r="A32" i="4"/>
  <c r="B32" i="4"/>
  <c r="A16" i="4"/>
  <c r="B16" i="4"/>
  <c r="A42" i="4"/>
  <c r="B42" i="4"/>
  <c r="A33" i="4"/>
  <c r="B33" i="4"/>
  <c r="A31" i="4"/>
  <c r="B31" i="4"/>
  <c r="A23" i="4"/>
  <c r="B23" i="4"/>
  <c r="A18" i="4"/>
  <c r="B18" i="4"/>
  <c r="A36" i="4"/>
  <c r="B36" i="4"/>
  <c r="A38" i="4"/>
  <c r="B38" i="4"/>
  <c r="A44" i="4"/>
  <c r="B44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3" i="7"/>
  <c r="A23" i="7"/>
  <c r="A23" i="6"/>
  <c r="B23" i="6"/>
  <c r="B29" i="6"/>
  <c r="A29" i="6"/>
  <c r="A47" i="4"/>
  <c r="B47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5" i="1"/>
  <c r="B35" i="1"/>
  <c r="A18" i="1"/>
  <c r="B18" i="1"/>
  <c r="A27" i="1"/>
  <c r="B27" i="1"/>
  <c r="A36" i="1"/>
  <c r="B36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E39" i="2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5" i="1"/>
  <c r="F35" i="1" s="1"/>
  <c r="G35" i="1"/>
  <c r="H35" i="1"/>
  <c r="I35" i="1"/>
  <c r="J35" i="1"/>
  <c r="K35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6" i="1"/>
  <c r="F36" i="1" s="1"/>
  <c r="G36" i="1"/>
  <c r="H36" i="1"/>
  <c r="I36" i="1"/>
  <c r="J36" i="1"/>
  <c r="K36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4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6" i="2" s="1"/>
  <c r="G33" i="1"/>
  <c r="H33" i="1"/>
  <c r="I33" i="1"/>
  <c r="J33" i="1"/>
  <c r="K33" i="1"/>
  <c r="I23" i="1"/>
  <c r="K23" i="1"/>
  <c r="J23" i="1"/>
  <c r="H23" i="1"/>
  <c r="G23" i="1"/>
  <c r="E23" i="1"/>
  <c r="L49" i="2" l="1"/>
  <c r="L52" i="2"/>
  <c r="L31" i="2"/>
  <c r="E29" i="2"/>
  <c r="L40" i="2"/>
  <c r="L36" i="2"/>
  <c r="L33" i="2"/>
  <c r="L37" i="2"/>
  <c r="L30" i="2"/>
  <c r="L28" i="2"/>
  <c r="L23" i="2"/>
  <c r="L53" i="2"/>
  <c r="L48" i="2"/>
  <c r="E28" i="2"/>
  <c r="E23" i="2"/>
  <c r="L21" i="2"/>
  <c r="E27" i="2"/>
  <c r="E37" i="2"/>
  <c r="E26" i="2"/>
  <c r="E35" i="2"/>
  <c r="E40" i="2"/>
  <c r="E34" i="2"/>
  <c r="E30" i="2"/>
  <c r="L56" i="2"/>
  <c r="L50" i="2"/>
  <c r="E38" i="2"/>
  <c r="E19" i="2"/>
  <c r="E32" i="2"/>
  <c r="E33" i="2"/>
  <c r="E18" i="2"/>
  <c r="E31" i="2"/>
  <c r="E25" i="2"/>
  <c r="E21" i="2"/>
  <c r="L39" i="2"/>
  <c r="L19" i="2"/>
  <c r="L46" i="2"/>
  <c r="L55" i="2"/>
  <c r="L38" i="2"/>
  <c r="L41" i="2"/>
  <c r="L47" i="2"/>
  <c r="L22" i="2"/>
  <c r="L20" i="2"/>
  <c r="L54" i="2"/>
  <c r="L44" i="2"/>
  <c r="L34" i="2"/>
  <c r="L35" i="2"/>
  <c r="L29" i="2"/>
  <c r="L25" i="2"/>
  <c r="L42" i="2"/>
  <c r="L26" i="2"/>
  <c r="R21" i="3"/>
  <c r="L72" i="4"/>
  <c r="L76" i="4"/>
  <c r="L62" i="4"/>
  <c r="L67" i="4"/>
  <c r="L71" i="4"/>
  <c r="L63" i="4"/>
  <c r="L69" i="4"/>
  <c r="R22" i="3"/>
  <c r="M25" i="3"/>
  <c r="O35" i="3"/>
  <c r="M31" i="3"/>
  <c r="C27" i="3"/>
  <c r="R20" i="3"/>
  <c r="L73" i="4"/>
  <c r="L57" i="4"/>
  <c r="L25" i="4"/>
  <c r="L37" i="4"/>
  <c r="L34" i="4"/>
  <c r="L51" i="4"/>
  <c r="L68" i="4"/>
  <c r="L64" i="4"/>
  <c r="L61" i="4"/>
  <c r="L65" i="4"/>
  <c r="L52" i="4"/>
  <c r="L74" i="4"/>
  <c r="L75" i="4"/>
  <c r="L70" i="4"/>
  <c r="L66" i="4"/>
  <c r="L59" i="4"/>
  <c r="L55" i="4"/>
  <c r="L43" i="4"/>
  <c r="L39" i="4"/>
  <c r="R19" i="3"/>
  <c r="L81" i="4"/>
  <c r="L60" i="4"/>
  <c r="L56" i="4"/>
  <c r="L46" i="4"/>
  <c r="L20" i="4"/>
  <c r="L17" i="4"/>
  <c r="L41" i="4"/>
  <c r="L18" i="4"/>
  <c r="L58" i="4"/>
  <c r="L14" i="4"/>
  <c r="L24" i="4"/>
  <c r="L48" i="4"/>
  <c r="L26" i="4"/>
  <c r="L80" i="4"/>
  <c r="L41" i="1"/>
  <c r="F45" i="2" s="1"/>
  <c r="M32" i="3"/>
  <c r="M30" i="3"/>
  <c r="M27" i="3"/>
  <c r="M29" i="3"/>
  <c r="O24" i="3"/>
  <c r="O38" i="3"/>
  <c r="O39" i="3"/>
  <c r="O36" i="3"/>
  <c r="L42" i="4"/>
  <c r="L33" i="4"/>
  <c r="L35" i="4"/>
  <c r="L27" i="4"/>
  <c r="L49" i="4"/>
  <c r="L32" i="4"/>
  <c r="L44" i="4"/>
  <c r="L31" i="4"/>
  <c r="L79" i="4"/>
  <c r="L78" i="4"/>
  <c r="L36" i="4"/>
  <c r="L16" i="4"/>
  <c r="L22" i="4"/>
  <c r="L19" i="4"/>
  <c r="M40" i="2" s="1"/>
  <c r="L28" i="4"/>
  <c r="L77" i="4"/>
  <c r="L38" i="4"/>
  <c r="L54" i="4"/>
  <c r="L29" i="4"/>
  <c r="L53" i="4"/>
  <c r="L50" i="4"/>
  <c r="L23" i="4"/>
  <c r="L40" i="4"/>
  <c r="L45" i="4"/>
  <c r="L15" i="4"/>
  <c r="M52" i="2" s="1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7" i="1"/>
  <c r="F41" i="2" s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6" i="1"/>
  <c r="L21" i="1"/>
  <c r="L35" i="1"/>
  <c r="L15" i="1"/>
  <c r="L17" i="1"/>
  <c r="L19" i="1"/>
  <c r="L33" i="1"/>
  <c r="M30" i="2" l="1"/>
  <c r="F29" i="2"/>
  <c r="F23" i="2"/>
  <c r="M33" i="2"/>
  <c r="M37" i="2"/>
  <c r="M28" i="2"/>
  <c r="J28" i="3" s="1"/>
  <c r="M49" i="2"/>
  <c r="M43" i="2"/>
  <c r="F39" i="2"/>
  <c r="F25" i="2"/>
  <c r="M48" i="2"/>
  <c r="F36" i="2"/>
  <c r="F19" i="2"/>
  <c r="F31" i="2"/>
  <c r="F33" i="2"/>
  <c r="F30" i="2"/>
  <c r="F28" i="2"/>
  <c r="F21" i="2"/>
  <c r="F27" i="2"/>
  <c r="F40" i="2"/>
  <c r="M21" i="2"/>
  <c r="F24" i="2"/>
  <c r="F35" i="2"/>
  <c r="F18" i="2"/>
  <c r="F32" i="2"/>
  <c r="F38" i="2"/>
  <c r="F37" i="2"/>
  <c r="F34" i="2"/>
  <c r="F26" i="2"/>
  <c r="M42" i="2"/>
  <c r="M38" i="2"/>
  <c r="M41" i="2"/>
  <c r="M46" i="2"/>
  <c r="M31" i="2"/>
  <c r="M19" i="2"/>
  <c r="M34" i="2"/>
  <c r="M56" i="2"/>
  <c r="M54" i="2"/>
  <c r="M29" i="2"/>
  <c r="M47" i="2"/>
  <c r="M73" i="2"/>
  <c r="J73" i="3" s="1"/>
  <c r="M67" i="2"/>
  <c r="J67" i="3" s="1"/>
  <c r="M53" i="2"/>
  <c r="M63" i="2"/>
  <c r="J63" i="3" s="1"/>
  <c r="M68" i="2"/>
  <c r="J68" i="3" s="1"/>
  <c r="M75" i="2"/>
  <c r="J75" i="3" s="1"/>
  <c r="M32" i="2"/>
  <c r="M50" i="2"/>
  <c r="M22" i="2"/>
  <c r="M35" i="2"/>
  <c r="M82" i="2"/>
  <c r="M51" i="2"/>
  <c r="M36" i="2"/>
  <c r="M64" i="2"/>
  <c r="J64" i="3" s="1"/>
  <c r="M74" i="2"/>
  <c r="J74" i="3" s="1"/>
  <c r="M66" i="2"/>
  <c r="J66" i="3" s="1"/>
  <c r="M59" i="2"/>
  <c r="J59" i="3" s="1"/>
  <c r="M60" i="2"/>
  <c r="J60" i="3" s="1"/>
  <c r="M71" i="2"/>
  <c r="J71" i="3" s="1"/>
  <c r="M44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25" i="2"/>
  <c r="M81" i="2"/>
  <c r="M78" i="2"/>
  <c r="J78" i="3" s="1"/>
  <c r="M26" i="2"/>
  <c r="M76" i="2"/>
  <c r="J76" i="3" s="1"/>
  <c r="M69" i="2"/>
  <c r="J69" i="3" s="1"/>
  <c r="M77" i="2"/>
  <c r="J77" i="3" s="1"/>
  <c r="M20" i="2"/>
  <c r="M72" i="2"/>
  <c r="J72" i="3" s="1"/>
  <c r="M55" i="2"/>
  <c r="M23" i="2"/>
  <c r="M39" i="2"/>
  <c r="O33" i="3"/>
  <c r="F54" i="2"/>
  <c r="E54" i="3" s="1"/>
  <c r="F48" i="2"/>
  <c r="E48" i="3" s="1"/>
  <c r="E45" i="3"/>
  <c r="E53" i="3"/>
  <c r="E50" i="3"/>
  <c r="O34" i="3"/>
  <c r="O37" i="3"/>
  <c r="E55" i="3"/>
  <c r="E51" i="3"/>
  <c r="E47" i="3"/>
  <c r="E56" i="3"/>
  <c r="E46" i="3"/>
  <c r="E52" i="3"/>
  <c r="J31" i="3" l="1"/>
  <c r="J56" i="3"/>
  <c r="J53" i="3"/>
  <c r="J39" i="3"/>
  <c r="J19" i="3"/>
  <c r="J35" i="3"/>
  <c r="J22" i="3"/>
  <c r="J20" i="3"/>
  <c r="J21" i="3"/>
  <c r="J51" i="3"/>
  <c r="J41" i="3"/>
  <c r="J48" i="3"/>
  <c r="J25" i="3"/>
  <c r="J38" i="3"/>
  <c r="J49" i="3"/>
  <c r="E42" i="3"/>
  <c r="E37" i="3"/>
  <c r="E40" i="3"/>
  <c r="E39" i="3"/>
  <c r="E36" i="3"/>
  <c r="E44" i="3"/>
  <c r="L47" i="4" l="1"/>
  <c r="F47" i="4"/>
  <c r="L27" i="2" l="1"/>
  <c r="L18" i="2"/>
  <c r="M27" i="2"/>
  <c r="M18" i="2"/>
  <c r="L57" i="2"/>
  <c r="L58" i="2"/>
  <c r="M57" i="2"/>
  <c r="M58" i="2"/>
  <c r="M45" i="2"/>
  <c r="J52" i="3" s="1"/>
  <c r="M24" i="2"/>
  <c r="J24" i="3" s="1"/>
  <c r="L45" i="2"/>
  <c r="L2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9" i="6"/>
  <c r="E21" i="5" s="1"/>
  <c r="B3" i="6"/>
  <c r="A2" i="5"/>
  <c r="D12" i="3"/>
  <c r="D11" i="3"/>
  <c r="J36" i="3" l="1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M18" i="5" s="1"/>
  <c r="L29" i="6"/>
  <c r="F21" i="5" s="1"/>
  <c r="T18" i="3" l="1"/>
  <c r="T37" i="3"/>
  <c r="T21" i="3"/>
  <c r="T22" i="3"/>
  <c r="T19" i="3"/>
  <c r="T20" i="3"/>
  <c r="O25" i="3"/>
  <c r="O22" i="3"/>
  <c r="O31" i="3"/>
  <c r="O23" i="3"/>
  <c r="O32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E22" i="2" l="1"/>
  <c r="E20" i="2"/>
  <c r="O29" i="3"/>
  <c r="O26" i="3"/>
  <c r="O30" i="3"/>
  <c r="O28" i="3"/>
  <c r="O21" i="3"/>
  <c r="O27" i="3"/>
  <c r="E34" i="3"/>
  <c r="L23" i="1"/>
  <c r="F22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<sst xmlns="http://schemas.openxmlformats.org/spreadsheetml/2006/main" count="10914" uniqueCount="200">
  <si>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</si>
  <si>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</si>
  <si>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</si>
  <si>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</si>
  <si>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</si>
  <si>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</si>
  <si>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</si>
  <si>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</si>
  <si>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</si>
  <si>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</si>
  <si>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</si>
  <si>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</si>
  <si>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</si>
  <si>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</si>
  <si>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</si>
  <si>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</si>
  <si>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</si>
  <si>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</si>
  <si>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</si>
  <si>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</si>
  <si>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</si>
  <si>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</si>
  <si>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</si>
  <si>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</si>
  <si>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</si>
  <si>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</si>
  <si>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</si>
  <si>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</si>
  <si>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</si>
  <si>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</si>
  <si>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</si>
  <si>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</si>
  <si>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</si>
  <si>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</si>
  <si>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</si>
  <si>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</si>
  <si>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</si>
  <si>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</si>
  <si>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</si>
  <si>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</si>
  <si>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</si>
  <si>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</si>
  <si>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</si>
  <si>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</si>
  <si>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</si>
  <si>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</si>
  <si>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</si>
  <si>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</si>
  <si>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</si>
  <si>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</si>
  <si>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</si>
  <si>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</si>
  <si>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Buenos Aires World Cup</t>
  </si>
  <si>
    <t>Junior Olympics</t>
  </si>
  <si>
    <t>Rio Last Chance</t>
  </si>
  <si>
    <t>Lapua IWK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</si>
  <si>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</si>
  <si>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</si>
  <si>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</si>
  <si>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</si>
  <si>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</si>
  <si>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</si>
  <si>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</si>
  <si>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</si>
  <si>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</si>
  <si>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</si>
  <si>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</si>
  <si>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</si>
  <si>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</si>
  <si>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</si>
  <si>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</si>
  <si>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</si>
  <si>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</si>
  <si>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</si>
  <si>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</si>
  <si>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</si>
  <si>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</si>
  <si>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</si>
  <si>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</si>
  <si>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</si>
  <si>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</si>
  <si>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</si>
  <si>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</si>
  <si>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</si>
  <si>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</si>
  <si>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</si>
  <si>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</si>
  <si>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</si>
  <si>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</si>
  <si>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Jr Olympics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</si>
  <si>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</si>
  <si>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</si>
  <si>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</si>
  <si>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</si>
  <si>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</si>
  <si>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</si>
  <si>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</si>
  <si>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</si>
  <si>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</si>
  <si>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</si>
  <si>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</si>
  <si>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</si>
  <si>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</si>
  <si>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</si>
  <si>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</si>
  <si>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</si>
  <si>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</si>
  <si>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</si>
  <si>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</si>
  <si>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</si>
  <si>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</si>
  <si>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</si>
  <si>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</si>
  <si>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</si>
  <si>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</si>
  <si>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</si>
  <si>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</si>
  <si>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CAT Buenos Aires</t>
  </si>
  <si>
    <t>Rio WC Elim</t>
  </si>
  <si>
    <t>Rio WC Qual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</si>
  <si>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</si>
  <si>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</si>
  <si>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</si>
  <si>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</si>
  <si>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</si>
  <si>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</si>
  <si>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</si>
  <si>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Nick Mowrer</t>
  </si>
  <si>
    <t>Jason Dardas</t>
  </si>
  <si>
    <t>Minimum Score to Start in the Ranking: Smallbore Rifle =</t>
  </si>
  <si>
    <t>Event 38</t>
  </si>
  <si>
    <t xml:space="preserve"> Baku WC Elim 1</t>
  </si>
  <si>
    <t>Baku WC Elim 1</t>
  </si>
  <si>
    <t>Cecelia Ossi</t>
  </si>
  <si>
    <t>Anne White</t>
  </si>
  <si>
    <t>Alivia Perkins</t>
  </si>
  <si>
    <t>Carley Seabrooke</t>
  </si>
  <si>
    <t>Danjela De Jesus</t>
  </si>
  <si>
    <t>Allison Buesseler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</si>
  <si>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</si>
  <si>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</si>
  <si>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</si>
  <si>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</si>
  <si>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</si>
  <si>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</si>
  <si>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</si>
  <si>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</si>
  <si>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</si>
  <si>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</si>
  <si>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</si>
  <si>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</si>
  <si>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WVU Eley Open Sat.</t>
  </si>
  <si>
    <t>WVU Eley Open Sun.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</si>
  <si>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</si>
  <si>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</si>
  <si>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</si>
  <si>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</si>
  <si>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</si>
  <si>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</si>
  <si>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</si>
  <si>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</si>
  <si>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</si>
  <si>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</si>
  <si>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</si>
  <si>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</si>
  <si>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</si>
  <si>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</si>
  <si>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</si>
  <si>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</si>
  <si>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</si>
  <si>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Event 35</t>
  </si>
  <si>
    <t>Event 36</t>
  </si>
  <si>
    <t>Event 37</t>
  </si>
  <si>
    <t>Maggie Palfrie</t>
  </si>
  <si>
    <t>Event 64</t>
  </si>
  <si>
    <t>Event 65</t>
  </si>
  <si>
    <t>Event 66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</si>
  <si>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</si>
  <si>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</si>
  <si>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</si>
  <si>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</si>
  <si>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</si>
  <si>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</si>
  <si>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</si>
  <si>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</si>
  <si>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</si>
  <si>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</si>
  <si>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</si>
  <si>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Event 39</t>
  </si>
  <si>
    <t>Event 34</t>
  </si>
  <si>
    <t>Event 63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</si>
  <si>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</si>
  <si>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</si>
  <si>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</si>
  <si>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</si>
  <si>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</si>
  <si>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</si>
  <si>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</si>
  <si>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April 16, 2025</t>
  </si>
  <si>
    <t>Georgia Southern Eagle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</si>
</sst>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2" fontId="0" fillId="4" borderId="19" xfId="0" applyNumberFormat="1" applyFill="1" applyBorder="1" applyAlignment="1">
      <alignment horizontal="center"/>
    </xf>
  </cellXfs>
  <cellStyles count="1">
    <cellStyle name="Normal" xfId="0" builtinId="0"/>
  </cellStyles>
  <dxfs count="124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CA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9" ht="18.5" x14ac:dyDescent="0.45">
      <c r="B1" s="1" t="s">
        <v>0</v>
      </c>
    </row>
    <row r="2" spans="1:79" ht="18.5" x14ac:dyDescent="0.45">
      <c r="B2" s="1" t="s">
        <v>1</v>
      </c>
    </row>
    <row r="3" spans="1:79" x14ac:dyDescent="0.35">
      <c r="B3" s="2" t="str">
        <f>Summary!B2</f>
        <v>April 16, 2025</v>
      </c>
    </row>
    <row r="5" spans="1:79" x14ac:dyDescent="0.35">
      <c r="B5" s="90" t="s">
        <v>2</v>
      </c>
      <c r="C5" s="90"/>
      <c r="D5" s="90"/>
      <c r="E5" s="91"/>
      <c r="F5" s="33">
        <v>629</v>
      </c>
      <c r="G5" s="64"/>
      <c r="I5" s="3"/>
    </row>
    <row r="6" spans="1:79" x14ac:dyDescent="0.35">
      <c r="B6" s="92" t="s">
        <v>3</v>
      </c>
      <c r="C6" s="92"/>
      <c r="D6" s="92"/>
      <c r="E6" s="93"/>
      <c r="F6" s="34">
        <v>627</v>
      </c>
      <c r="G6" s="64"/>
      <c r="I6" s="4"/>
    </row>
    <row r="7" spans="1:79" x14ac:dyDescent="0.35">
      <c r="B7" s="94" t="s">
        <v>4</v>
      </c>
      <c r="C7" s="94"/>
      <c r="D7" s="94"/>
      <c r="E7" s="95"/>
      <c r="F7" s="6">
        <v>625</v>
      </c>
      <c r="I7" s="5"/>
    </row>
    <row r="10" spans="1:79" ht="18.5" x14ac:dyDescent="0.45">
      <c r="C10" s="7" t="s">
        <v>5</v>
      </c>
    </row>
    <row r="11" spans="1:7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2024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 t="s">
        <v>15</v>
      </c>
      <c r="BY11" s="64" t="s">
        <v>15</v>
      </c>
      <c r="BZ11" s="64" t="s">
        <v>15</v>
      </c>
      <c r="CA11" s="64" t="s">
        <v>15</v>
      </c>
    </row>
    <row r="12" spans="1:79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89" t="s">
        <v>7</v>
      </c>
      <c r="H12" s="89"/>
      <c r="I12" s="89"/>
      <c r="J12" s="89"/>
      <c r="K12" s="89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42</v>
      </c>
      <c r="AA12" s="64" t="s">
        <v>42</v>
      </c>
      <c r="AB12" s="64" t="s">
        <v>43</v>
      </c>
      <c r="AC12" s="64" t="s">
        <v>43</v>
      </c>
      <c r="AD12" s="64" t="s">
        <v>43</v>
      </c>
      <c r="AE12" s="64" t="s">
        <v>44</v>
      </c>
      <c r="AF12" s="64" t="s">
        <v>44</v>
      </c>
      <c r="AG12" s="64" t="s">
        <v>45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45</v>
      </c>
      <c r="AM12" s="64" t="s">
        <v>46</v>
      </c>
      <c r="AN12" s="64" t="s">
        <v>46</v>
      </c>
      <c r="AO12" s="64" t="s">
        <v>46</v>
      </c>
      <c r="AP12" s="64" t="s">
        <v>46</v>
      </c>
      <c r="AQ12" s="64" t="s">
        <v>47</v>
      </c>
      <c r="AR12" s="64" t="s">
        <v>47</v>
      </c>
      <c r="AS12" s="64" t="s">
        <v>47</v>
      </c>
      <c r="AT12" s="64" t="s">
        <v>36</v>
      </c>
      <c r="AU12" s="64" t="s">
        <v>36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180</v>
      </c>
      <c r="BS12" s="64" t="s">
        <v>180</v>
      </c>
      <c r="BT12" s="64" t="s">
        <v>180</v>
      </c>
      <c r="BU12" s="64" t="s">
        <v>180</v>
      </c>
      <c r="BV12" s="64" t="s">
        <v>180</v>
      </c>
      <c r="BW12" s="64" t="s">
        <v>180</v>
      </c>
      <c r="BX12" s="64" t="s">
        <v>16</v>
      </c>
      <c r="BY12" s="64" t="s">
        <v>16</v>
      </c>
      <c r="BZ12" s="64" t="s">
        <v>16</v>
      </c>
      <c r="CA12" s="64" t="s">
        <v>16</v>
      </c>
    </row>
    <row r="13" spans="1:79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52</v>
      </c>
      <c r="P13" s="64" t="s">
        <v>53</v>
      </c>
      <c r="Q13" s="64" t="s">
        <v>53</v>
      </c>
      <c r="R13" s="64" t="s">
        <v>54</v>
      </c>
      <c r="S13" s="64" t="s">
        <v>55</v>
      </c>
      <c r="T13" s="64" t="s">
        <v>56</v>
      </c>
      <c r="U13" s="64" t="s">
        <v>57</v>
      </c>
      <c r="V13" s="64" t="s">
        <v>50</v>
      </c>
      <c r="W13" s="64" t="s">
        <v>147</v>
      </c>
      <c r="X13" s="64" t="s">
        <v>148</v>
      </c>
      <c r="Y13" s="64" t="s">
        <v>59</v>
      </c>
      <c r="Z13" s="64" t="s">
        <v>60</v>
      </c>
      <c r="AA13" s="64" t="s">
        <v>60</v>
      </c>
      <c r="AB13" s="64" t="s">
        <v>61</v>
      </c>
      <c r="AC13" s="64" t="s">
        <v>61</v>
      </c>
      <c r="AD13" s="64" t="s">
        <v>62</v>
      </c>
      <c r="AE13" s="64" t="s">
        <v>63</v>
      </c>
      <c r="AF13" s="64" t="s">
        <v>50</v>
      </c>
      <c r="AG13" s="64" t="s">
        <v>146</v>
      </c>
      <c r="AH13" s="64" t="s">
        <v>145</v>
      </c>
      <c r="AI13" s="64" t="s">
        <v>64</v>
      </c>
      <c r="AJ13" s="64" t="s">
        <v>65</v>
      </c>
      <c r="AK13" s="64" t="s">
        <v>66</v>
      </c>
      <c r="AL13" s="64" t="s">
        <v>67</v>
      </c>
      <c r="AM13" s="64" t="s">
        <v>64</v>
      </c>
      <c r="AN13" s="64" t="s">
        <v>50</v>
      </c>
      <c r="AO13" s="64" t="s">
        <v>68</v>
      </c>
      <c r="AP13" s="64" t="s">
        <v>68</v>
      </c>
      <c r="AQ13" s="64" t="s">
        <v>65</v>
      </c>
      <c r="AR13" s="64" t="s">
        <v>149</v>
      </c>
      <c r="AS13" s="64" t="s">
        <v>150</v>
      </c>
      <c r="AT13" s="64" t="s">
        <v>69</v>
      </c>
      <c r="AU13" s="64" t="s">
        <v>69</v>
      </c>
      <c r="AV13" s="64" t="s">
        <v>154</v>
      </c>
      <c r="AW13" s="64" t="s">
        <v>154</v>
      </c>
      <c r="AX13" s="64" t="s">
        <v>155</v>
      </c>
      <c r="AY13" s="64" t="s">
        <v>155</v>
      </c>
      <c r="AZ13" s="64" t="s">
        <v>58</v>
      </c>
      <c r="BA13" s="64" t="s">
        <v>58</v>
      </c>
      <c r="BB13" s="64" t="s">
        <v>48</v>
      </c>
      <c r="BC13" s="64" t="s">
        <v>48</v>
      </c>
      <c r="BD13" s="64" t="s">
        <v>49</v>
      </c>
      <c r="BE13" s="64" t="s">
        <v>49</v>
      </c>
      <c r="BF13" s="64" t="s">
        <v>156</v>
      </c>
      <c r="BG13" s="64" t="s">
        <v>156</v>
      </c>
      <c r="BH13" s="64" t="s">
        <v>164</v>
      </c>
      <c r="BI13" s="64" t="s">
        <v>165</v>
      </c>
      <c r="BJ13" s="64" t="s">
        <v>64</v>
      </c>
      <c r="BK13" s="64" t="s">
        <v>65</v>
      </c>
      <c r="BL13" s="64" t="s">
        <v>177</v>
      </c>
      <c r="BM13" s="64" t="s">
        <v>177</v>
      </c>
      <c r="BN13" s="64" t="s">
        <v>178</v>
      </c>
      <c r="BO13" s="64" t="s">
        <v>178</v>
      </c>
      <c r="BP13" s="64" t="s">
        <v>51</v>
      </c>
      <c r="BQ13" s="64" t="s">
        <v>184</v>
      </c>
      <c r="BR13" s="64" t="s">
        <v>90</v>
      </c>
      <c r="BS13" s="64" t="s">
        <v>183</v>
      </c>
      <c r="BT13" s="64" t="s">
        <v>199</v>
      </c>
      <c r="BU13" s="64" t="s">
        <v>186</v>
      </c>
      <c r="BV13" s="64" t="s">
        <v>186</v>
      </c>
      <c r="BW13" s="64" t="s">
        <v>187</v>
      </c>
      <c r="BX13" s="64" t="s">
        <v>190</v>
      </c>
      <c r="BY13" s="64" t="s">
        <v>174</v>
      </c>
      <c r="BZ13" s="64" t="s">
        <v>175</v>
      </c>
      <c r="CA13" s="64" t="s">
        <v>176</v>
      </c>
    </row>
    <row r="14" spans="1:79" x14ac:dyDescent="0.35">
      <c r="A14" t="str">
        <f t="shared" ref="A14:A36" si="0">IF(D14="","",(RIGHT(D14,LEN(D14)-SEARCH(" ",D14,1))))</f>
        <v>Adkins</v>
      </c>
      <c r="B14" t="str">
        <f t="shared" ref="B14:B36" si="1">IF(D14="","",(LEFT(D14,SEARCH(" ",D14,1))))</f>
        <v xml:space="preserve">Sam </v>
      </c>
      <c r="C14" s="12">
        <v>23</v>
      </c>
      <c r="D14" t="s">
        <v>179</v>
      </c>
      <c r="E14" s="12">
        <f>IF(COUNT(N14:CA14)=0,"", COUNT(N14:CA14))</f>
        <v>3</v>
      </c>
      <c r="F14" s="12">
        <f t="shared" ref="F14:F36" si="2">_xlfn.IFS(E14="","",E14=1,1,E14=2,2,E14=3,3,E14=4,4,E14=5,5,E14&gt;5,5)</f>
        <v>3</v>
      </c>
      <c r="G14" s="71">
        <f>IFERROR(LARGE((N14:CA14),1),"")</f>
        <v>626.1</v>
      </c>
      <c r="H14" s="71">
        <f>IFERROR(LARGE((N14:CA14),2),"")</f>
        <v>623.5</v>
      </c>
      <c r="I14" s="71">
        <f>IFERROR(LARGE((N14:CA14),3),"")</f>
        <v>623</v>
      </c>
      <c r="J14" s="71" t="str">
        <f>IFERROR(LARGE((N14:CA14),4),"")</f>
        <v/>
      </c>
      <c r="K14" s="71" t="str">
        <f t="shared" ref="K14:K36" si="3">IFERROR(LARGE((N14:CA14),5),"")</f>
        <v/>
      </c>
      <c r="L14" s="72">
        <f t="shared" ref="L14:L36" si="4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>
        <v>626.1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>
        <v>623</v>
      </c>
      <c r="BV14" s="12">
        <v>623.5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</row>
    <row r="15" spans="1:79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79</v>
      </c>
      <c r="E15" s="12">
        <f>IF(COUNT(N15:CA15)=0,"", COUNT(N15:CA15))</f>
        <v>7</v>
      </c>
      <c r="F15" s="12">
        <f t="shared" si="2"/>
        <v>5</v>
      </c>
      <c r="G15" s="71">
        <f>IFERROR(LARGE((N15:CA15),1),"")</f>
        <v>632.70000000000005</v>
      </c>
      <c r="H15" s="71">
        <f>IFERROR(LARGE((N15:CA15),2),"")</f>
        <v>630.29999999999995</v>
      </c>
      <c r="I15" s="71">
        <f>IFERROR(LARGE((N15:CA15),3),"")</f>
        <v>628.9</v>
      </c>
      <c r="J15" s="71">
        <f>IFERROR(LARGE((N15:CA15),4),"")</f>
        <v>628.70000000000005</v>
      </c>
      <c r="K15" s="71">
        <f t="shared" si="3"/>
        <v>628.70000000000005</v>
      </c>
      <c r="L15" s="72">
        <f t="shared" si="4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>
        <v>626</v>
      </c>
      <c r="AS15" s="12">
        <v>628.70000000000005</v>
      </c>
      <c r="AT15" s="12">
        <v>628.70000000000005</v>
      </c>
      <c r="AU15" s="12">
        <v>630.29999999999995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>
        <v>623.9</v>
      </c>
      <c r="BJ15" s="12" t="s">
        <v>12</v>
      </c>
      <c r="BK15" s="12" t="s">
        <v>12</v>
      </c>
      <c r="BL15" s="12">
        <v>628.9</v>
      </c>
      <c r="BM15" s="12">
        <v>632.70000000000005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</row>
    <row r="16" spans="1:79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141</v>
      </c>
      <c r="E16" s="12">
        <f>IF(COUNT(N16:CA16)=0,"", COUNT(N16:CA16))</f>
        <v>3</v>
      </c>
      <c r="F16" s="12">
        <f t="shared" si="2"/>
        <v>3</v>
      </c>
      <c r="G16" s="71">
        <f>IFERROR(LARGE((N16:CA16),1),"")</f>
        <v>628.4</v>
      </c>
      <c r="H16" s="71">
        <f>IFERROR(LARGE((N16:CA16),2),"")</f>
        <v>627.4</v>
      </c>
      <c r="I16" s="71">
        <f>IFERROR(LARGE((N16:CA16),3),"")</f>
        <v>615</v>
      </c>
      <c r="J16" s="71" t="str">
        <f>IFERROR(LARGE((N16:CA16),4),"")</f>
        <v/>
      </c>
      <c r="K16" s="71" t="str">
        <f t="shared" si="3"/>
        <v/>
      </c>
      <c r="L16" s="72">
        <f t="shared" si="4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>
        <v>627.4</v>
      </c>
      <c r="AU16" s="12">
        <v>628.4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>
        <v>615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</row>
    <row r="17" spans="1:79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75</v>
      </c>
      <c r="E17" s="12">
        <f>IF(COUNT(N17:CA17)=0,"", COUNT(N17:CA17))</f>
        <v>17</v>
      </c>
      <c r="F17" s="12">
        <f t="shared" si="2"/>
        <v>5</v>
      </c>
      <c r="G17" s="71">
        <f>IFERROR(LARGE((N17:CA17),1),"")</f>
        <v>628.70000000000005</v>
      </c>
      <c r="H17" s="71">
        <f>IFERROR(LARGE((N17:CA17),2),"")</f>
        <v>627.6</v>
      </c>
      <c r="I17" s="71">
        <f>IFERROR(LARGE((N17:CA17),3),"")</f>
        <v>627.20000000000005</v>
      </c>
      <c r="J17" s="71">
        <f>IFERROR(LARGE((N17:CA17),4),"")</f>
        <v>627.20000000000005</v>
      </c>
      <c r="K17" s="71">
        <f t="shared" si="3"/>
        <v>626.79999999999995</v>
      </c>
      <c r="L17" s="72">
        <f t="shared" si="4"/>
        <v>627.5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627.6</v>
      </c>
      <c r="U17" s="12" t="s">
        <v>12</v>
      </c>
      <c r="V17" s="12" t="s">
        <v>12</v>
      </c>
      <c r="W17" s="12">
        <v>621.29999999999995</v>
      </c>
      <c r="X17" s="12">
        <v>623.4</v>
      </c>
      <c r="Y17" s="12" t="s">
        <v>12</v>
      </c>
      <c r="Z17" s="12">
        <v>627.20000000000005</v>
      </c>
      <c r="AA17" s="12">
        <v>622.9</v>
      </c>
      <c r="AB17" s="12">
        <v>623.79999999999995</v>
      </c>
      <c r="AC17" s="12">
        <v>624.6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>
        <v>625.5</v>
      </c>
      <c r="AP17" s="12">
        <v>627.20000000000005</v>
      </c>
      <c r="AQ17" s="12">
        <v>626.4</v>
      </c>
      <c r="AR17" s="12">
        <v>620.79999999999995</v>
      </c>
      <c r="AS17" s="12">
        <v>624.4</v>
      </c>
      <c r="AT17" s="12">
        <v>623.6</v>
      </c>
      <c r="AU17" s="12">
        <v>628.70000000000005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626.29999999999995</v>
      </c>
      <c r="BA17" s="12">
        <v>626.6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626.79999999999995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</row>
    <row r="18" spans="1:79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83</v>
      </c>
      <c r="E18" s="12">
        <f>IF(COUNT(N18:CA18)=0,"", COUNT(N18:CA18))</f>
        <v>12</v>
      </c>
      <c r="F18" s="12">
        <f t="shared" si="2"/>
        <v>5</v>
      </c>
      <c r="G18" s="71">
        <f>IFERROR(LARGE((N18:CA18),1),"")</f>
        <v>622.1</v>
      </c>
      <c r="H18" s="71">
        <f>IFERROR(LARGE((N18:CA18),2),"")</f>
        <v>621.9</v>
      </c>
      <c r="I18" s="71">
        <f>IFERROR(LARGE((N18:CA18),3),"")</f>
        <v>621.1</v>
      </c>
      <c r="J18" s="71">
        <f>IFERROR(LARGE((N18:CA18),4),"")</f>
        <v>620.79999999999995</v>
      </c>
      <c r="K18" s="71">
        <f t="shared" si="3"/>
        <v>620.20000000000005</v>
      </c>
      <c r="L18" s="72">
        <f t="shared" si="4"/>
        <v>621.21999999999991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610.20000000000005</v>
      </c>
      <c r="T18" s="12">
        <v>622.1</v>
      </c>
      <c r="U18" s="12" t="s">
        <v>12</v>
      </c>
      <c r="V18" s="12">
        <v>620.79999999999995</v>
      </c>
      <c r="W18" s="12" t="s">
        <v>12</v>
      </c>
      <c r="X18" s="12" t="s">
        <v>12</v>
      </c>
      <c r="Y18" s="12" t="s">
        <v>12</v>
      </c>
      <c r="Z18" s="12">
        <v>615.29999999999995</v>
      </c>
      <c r="AA18" s="12">
        <v>614.20000000000005</v>
      </c>
      <c r="AB18" s="12">
        <v>620.20000000000005</v>
      </c>
      <c r="AC18" s="12">
        <v>618.29999999999995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>
        <v>618.9</v>
      </c>
      <c r="AL18" s="12" t="s">
        <v>12</v>
      </c>
      <c r="AM18" s="12" t="s">
        <v>12</v>
      </c>
      <c r="AN18" s="12" t="s">
        <v>12</v>
      </c>
      <c r="AO18" s="12">
        <v>618.1</v>
      </c>
      <c r="AP18" s="12">
        <v>621.1</v>
      </c>
      <c r="AQ18" s="12" t="s">
        <v>12</v>
      </c>
      <c r="AR18" s="12" t="s">
        <v>12</v>
      </c>
      <c r="AS18" s="12" t="s">
        <v>12</v>
      </c>
      <c r="AT18" s="12">
        <v>616.5</v>
      </c>
      <c r="AU18" s="12">
        <v>621.9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</row>
    <row r="19" spans="1:79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86</v>
      </c>
      <c r="E19" s="12">
        <f>IF(COUNT(N19:CA19)=0,"", COUNT(N19:CA19))</f>
        <v>6</v>
      </c>
      <c r="F19" s="12">
        <f t="shared" si="2"/>
        <v>5</v>
      </c>
      <c r="G19" s="71">
        <f>IFERROR(LARGE((N19:CA19),1),"")</f>
        <v>627.6</v>
      </c>
      <c r="H19" s="71">
        <f>IFERROR(LARGE((N19:CA19),2),"")</f>
        <v>623.70000000000005</v>
      </c>
      <c r="I19" s="71">
        <f>IFERROR(LARGE((N19:CA19),3),"")</f>
        <v>623</v>
      </c>
      <c r="J19" s="71">
        <f>IFERROR(LARGE((N19:CA19),4),"")</f>
        <v>620.9</v>
      </c>
      <c r="K19" s="71">
        <f t="shared" si="3"/>
        <v>619.20000000000005</v>
      </c>
      <c r="L19" s="72">
        <f t="shared" si="4"/>
        <v>622.88000000000011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>
        <v>627.6</v>
      </c>
      <c r="X19" s="12">
        <v>623.70000000000005</v>
      </c>
      <c r="Y19" s="12" t="s">
        <v>12</v>
      </c>
      <c r="Z19" s="12">
        <v>620.9</v>
      </c>
      <c r="AA19" s="12">
        <v>618.4</v>
      </c>
      <c r="AB19" s="12">
        <v>623</v>
      </c>
      <c r="AC19" s="12">
        <v>619.20000000000005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</row>
    <row r="20" spans="1:79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80</v>
      </c>
      <c r="E20" s="12">
        <f>IF(COUNT(N20:CA20)=0,"", COUNT(N20:CA20))</f>
        <v>20</v>
      </c>
      <c r="F20" s="12">
        <f t="shared" si="2"/>
        <v>5</v>
      </c>
      <c r="G20" s="71">
        <f>IFERROR(LARGE((N20:CA20),1),"")</f>
        <v>629.29999999999995</v>
      </c>
      <c r="H20" s="71">
        <f>IFERROR(LARGE((N20:CA20),2),"")</f>
        <v>628.20000000000005</v>
      </c>
      <c r="I20" s="71">
        <f>IFERROR(LARGE((N20:CA20),3),"")</f>
        <v>628</v>
      </c>
      <c r="J20" s="71">
        <f>IFERROR(LARGE((N20:CA20),4),"")</f>
        <v>627.79999999999995</v>
      </c>
      <c r="K20" s="71">
        <f t="shared" si="3"/>
        <v>626.9</v>
      </c>
      <c r="L20" s="72">
        <f t="shared" si="4"/>
        <v>628.04000000000008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623.4</v>
      </c>
      <c r="U20" s="12" t="s">
        <v>12</v>
      </c>
      <c r="V20" s="12" t="s">
        <v>12</v>
      </c>
      <c r="W20" s="12">
        <v>624.1</v>
      </c>
      <c r="X20" s="12">
        <v>628</v>
      </c>
      <c r="Y20" s="12" t="s">
        <v>12</v>
      </c>
      <c r="Z20" s="12">
        <v>622.5</v>
      </c>
      <c r="AA20" s="12">
        <v>626.9</v>
      </c>
      <c r="AB20" s="12">
        <v>626</v>
      </c>
      <c r="AC20" s="12">
        <v>624.4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626.6</v>
      </c>
      <c r="AP20" s="12">
        <v>620.9</v>
      </c>
      <c r="AQ20" s="12">
        <v>628.20000000000005</v>
      </c>
      <c r="AR20" s="12">
        <v>625.29999999999995</v>
      </c>
      <c r="AS20" s="12">
        <v>627.79999999999995</v>
      </c>
      <c r="AT20" s="12">
        <v>629.29999999999995</v>
      </c>
      <c r="AU20" s="12">
        <v>624.20000000000005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626.1</v>
      </c>
      <c r="BC20" s="12">
        <v>620.5</v>
      </c>
      <c r="BD20" s="12">
        <v>623.79999999999995</v>
      </c>
      <c r="BE20" s="12">
        <v>623.20000000000005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>
        <v>622.5</v>
      </c>
      <c r="BM20" s="12">
        <v>622.20000000000005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</row>
    <row r="21" spans="1:79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77</v>
      </c>
      <c r="E21" s="12">
        <f>IF(COUNT(N21:CA21)=0,"", COUNT(N21:CA21))</f>
        <v>22</v>
      </c>
      <c r="F21" s="12">
        <f t="shared" si="2"/>
        <v>5</v>
      </c>
      <c r="G21" s="71">
        <f>IFERROR(LARGE((N21:CA21),1),"")</f>
        <v>635.5</v>
      </c>
      <c r="H21" s="71">
        <f>IFERROR(LARGE((N21:CA21),2),"")</f>
        <v>632.9</v>
      </c>
      <c r="I21" s="71">
        <f>IFERROR(LARGE((N21:CA21),3),"")</f>
        <v>631.9</v>
      </c>
      <c r="J21" s="71">
        <f>IFERROR(LARGE((N21:CA21),4),"")</f>
        <v>631.4</v>
      </c>
      <c r="K21" s="71">
        <f t="shared" si="3"/>
        <v>630.6</v>
      </c>
      <c r="L21" s="72">
        <f t="shared" si="4"/>
        <v>632.46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>
        <v>627.79999999999995</v>
      </c>
      <c r="V21" s="12">
        <v>629.20000000000005</v>
      </c>
      <c r="W21" s="12" t="s">
        <v>12</v>
      </c>
      <c r="X21" s="12" t="s">
        <v>12</v>
      </c>
      <c r="Y21" s="12">
        <v>631.4</v>
      </c>
      <c r="Z21" s="12">
        <v>625.1</v>
      </c>
      <c r="AA21" s="12">
        <v>622.9</v>
      </c>
      <c r="AB21" s="12">
        <v>626.29999999999995</v>
      </c>
      <c r="AC21" s="12">
        <v>626.6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630.20000000000005</v>
      </c>
      <c r="AK21" s="12">
        <v>628.29999999999995</v>
      </c>
      <c r="AL21" s="12" t="s">
        <v>12</v>
      </c>
      <c r="AM21" s="12" t="s">
        <v>12</v>
      </c>
      <c r="AN21" s="12" t="s">
        <v>12</v>
      </c>
      <c r="AO21" s="12">
        <v>630.6</v>
      </c>
      <c r="AP21" s="12">
        <v>628.79999999999995</v>
      </c>
      <c r="AQ21" s="12">
        <v>626.9</v>
      </c>
      <c r="AR21" s="12">
        <v>619.79999999999995</v>
      </c>
      <c r="AS21" s="12">
        <v>628.29999999999995</v>
      </c>
      <c r="AT21" s="12">
        <v>625</v>
      </c>
      <c r="AU21" s="12">
        <v>629.70000000000005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635.5</v>
      </c>
      <c r="BC21" s="12">
        <v>628.4</v>
      </c>
      <c r="BD21" s="12">
        <v>632.9</v>
      </c>
      <c r="BE21" s="12">
        <v>631.9</v>
      </c>
      <c r="BF21" s="12" t="s">
        <v>12</v>
      </c>
      <c r="BG21" s="12" t="s">
        <v>12</v>
      </c>
      <c r="BH21" s="12">
        <v>621.9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630.1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</row>
    <row r="22" spans="1:79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72</v>
      </c>
      <c r="E22" s="12">
        <f>IF(COUNT(N22:CA22)=0,"", COUNT(N22:CA22))</f>
        <v>14</v>
      </c>
      <c r="F22" s="12">
        <f t="shared" si="2"/>
        <v>5</v>
      </c>
      <c r="G22" s="71">
        <f>IFERROR(LARGE((N22:CA22),1),"")</f>
        <v>632</v>
      </c>
      <c r="H22" s="71">
        <f>IFERROR(LARGE((N22:CA22),2),"")</f>
        <v>630</v>
      </c>
      <c r="I22" s="71">
        <f>IFERROR(LARGE((N22:CA22),3),"")</f>
        <v>628.79999999999995</v>
      </c>
      <c r="J22" s="71">
        <f>IFERROR(LARGE((N22:CA22),4),"")</f>
        <v>628.4</v>
      </c>
      <c r="K22" s="71">
        <f t="shared" si="3"/>
        <v>628.29999999999995</v>
      </c>
      <c r="L22" s="72">
        <f t="shared" si="4"/>
        <v>629.5</v>
      </c>
      <c r="N22" s="12" t="s">
        <v>12</v>
      </c>
      <c r="O22" s="12">
        <v>628.29999999999995</v>
      </c>
      <c r="P22" s="12" t="s">
        <v>12</v>
      </c>
      <c r="Q22" s="12" t="s">
        <v>12</v>
      </c>
      <c r="R22" s="12">
        <v>628.20000000000005</v>
      </c>
      <c r="S22" s="12" t="s">
        <v>12</v>
      </c>
      <c r="T22" s="12" t="s">
        <v>12</v>
      </c>
      <c r="U22" s="12">
        <v>632</v>
      </c>
      <c r="V22" s="12" t="s">
        <v>12</v>
      </c>
      <c r="W22" s="12" t="s">
        <v>12</v>
      </c>
      <c r="X22" s="12" t="s">
        <v>12</v>
      </c>
      <c r="Y22" s="12">
        <v>627.70000000000005</v>
      </c>
      <c r="Z22" s="12">
        <v>627.9</v>
      </c>
      <c r="AA22" s="12">
        <v>626.20000000000005</v>
      </c>
      <c r="AB22" s="12" t="s">
        <v>12</v>
      </c>
      <c r="AC22" s="12" t="s">
        <v>12</v>
      </c>
      <c r="AD22" s="12">
        <v>626.29999999999995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>
        <v>626.9</v>
      </c>
      <c r="AS22" s="12">
        <v>628.79999999999995</v>
      </c>
      <c r="AT22" s="12">
        <v>624.4</v>
      </c>
      <c r="AU22" s="12">
        <v>627.9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>
        <v>630</v>
      </c>
      <c r="BM22" s="12">
        <v>628.4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>
        <v>627.79999999999995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</row>
    <row r="23" spans="1:79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>IF(COUNT(N23:CA23)=0,"", COUNT(N23:CA23))</f>
        <v>18</v>
      </c>
      <c r="F23" s="12">
        <f t="shared" si="2"/>
        <v>5</v>
      </c>
      <c r="G23" s="71">
        <f>IFERROR(LARGE((N23:CA23),1),"")</f>
        <v>631.70000000000005</v>
      </c>
      <c r="H23" s="71">
        <f>IFERROR(LARGE((N23:CA23),2),"")</f>
        <v>629.79999999999995</v>
      </c>
      <c r="I23" s="71">
        <f>IFERROR(LARGE((N23:CA23),3),"")</f>
        <v>629.5</v>
      </c>
      <c r="J23" s="71">
        <f>IFERROR(LARGE((N23:CA23),4),"")</f>
        <v>629.4</v>
      </c>
      <c r="K23" s="71">
        <f t="shared" si="3"/>
        <v>629.20000000000005</v>
      </c>
      <c r="L23" s="72">
        <f t="shared" si="4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629.4</v>
      </c>
      <c r="AA23" s="12">
        <v>629.20000000000005</v>
      </c>
      <c r="AB23" s="12">
        <v>626.20000000000005</v>
      </c>
      <c r="AC23" s="12">
        <v>624.70000000000005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>
        <v>629.5</v>
      </c>
      <c r="AP23" s="12">
        <v>627.79999999999995</v>
      </c>
      <c r="AQ23" s="12">
        <v>623.20000000000005</v>
      </c>
      <c r="AR23" s="12">
        <v>626.6</v>
      </c>
      <c r="AS23" s="12">
        <v>627.20000000000005</v>
      </c>
      <c r="AT23" s="12">
        <v>628</v>
      </c>
      <c r="AU23" s="12">
        <v>627.4</v>
      </c>
      <c r="AV23" s="12">
        <v>628.79999999999995</v>
      </c>
      <c r="AW23" s="12">
        <v>626.29999999999995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>
        <v>631.70000000000005</v>
      </c>
      <c r="BE23" s="12">
        <v>628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>
        <v>629.79999999999995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>
        <v>622</v>
      </c>
      <c r="BS23" s="12" t="s">
        <v>12</v>
      </c>
      <c r="BT23" s="12">
        <v>626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</row>
    <row r="24" spans="1:79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81</v>
      </c>
      <c r="E24" s="12">
        <f>IF(COUNT(N24:CA24)=0,"", COUNT(N24:CA24))</f>
        <v>10</v>
      </c>
      <c r="F24" s="12">
        <f t="shared" si="2"/>
        <v>5</v>
      </c>
      <c r="G24" s="71">
        <f>IFERROR(LARGE((N24:CA24),1),"")</f>
        <v>630.6</v>
      </c>
      <c r="H24" s="71">
        <f>IFERROR(LARGE((N24:CA24),2),"")</f>
        <v>629</v>
      </c>
      <c r="I24" s="71">
        <f>IFERROR(LARGE((N24:CA24),3),"")</f>
        <v>629</v>
      </c>
      <c r="J24" s="71">
        <f>IFERROR(LARGE((N24:CA24),4),"")</f>
        <v>628.4</v>
      </c>
      <c r="K24" s="71">
        <f t="shared" si="3"/>
        <v>627.5</v>
      </c>
      <c r="L24" s="72">
        <f t="shared" si="4"/>
        <v>628.9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>
        <v>626.70000000000005</v>
      </c>
      <c r="AS24" s="12">
        <v>624.9</v>
      </c>
      <c r="AT24" s="12">
        <v>627.29999999999995</v>
      </c>
      <c r="AU24" s="12">
        <v>628.4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>
        <v>626.1</v>
      </c>
      <c r="BJ24" s="12" t="s">
        <v>12</v>
      </c>
      <c r="BK24" s="12" t="s">
        <v>12</v>
      </c>
      <c r="BL24" s="12">
        <v>629</v>
      </c>
      <c r="BM24" s="12">
        <v>630.6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>
        <v>627.5</v>
      </c>
      <c r="BT24" s="12" t="s">
        <v>12</v>
      </c>
      <c r="BU24" s="12">
        <v>629</v>
      </c>
      <c r="BV24" s="12">
        <v>626.20000000000005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</row>
    <row r="25" spans="1:79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73</v>
      </c>
      <c r="E25" s="12">
        <f>IF(COUNT(N25:CA25)=0,"", COUNT(N25:CA25))</f>
        <v>15</v>
      </c>
      <c r="F25" s="12">
        <f t="shared" si="2"/>
        <v>5</v>
      </c>
      <c r="G25" s="71">
        <f>IFERROR(LARGE((N25:CA25),1),"")</f>
        <v>627.70000000000005</v>
      </c>
      <c r="H25" s="71">
        <f>IFERROR(LARGE((N25:CA25),2),"")</f>
        <v>627.70000000000005</v>
      </c>
      <c r="I25" s="71">
        <f>IFERROR(LARGE((N25:CA25),3),"")</f>
        <v>627.4</v>
      </c>
      <c r="J25" s="71">
        <f>IFERROR(LARGE((N25:CA25),4),"")</f>
        <v>627.4</v>
      </c>
      <c r="K25" s="71">
        <f t="shared" si="3"/>
        <v>627.20000000000005</v>
      </c>
      <c r="L25" s="72">
        <f t="shared" si="4"/>
        <v>627.48000000000013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>
        <v>626</v>
      </c>
      <c r="X25" s="12">
        <v>627.70000000000005</v>
      </c>
      <c r="Y25" s="12" t="s">
        <v>12</v>
      </c>
      <c r="Z25" s="12">
        <v>627.4</v>
      </c>
      <c r="AA25" s="12">
        <v>620.4</v>
      </c>
      <c r="AB25" s="12">
        <v>623.6</v>
      </c>
      <c r="AC25" s="12">
        <v>622.9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>
        <v>624.5</v>
      </c>
      <c r="AP25" s="12">
        <v>626.70000000000005</v>
      </c>
      <c r="AQ25" s="12">
        <v>627.4</v>
      </c>
      <c r="AR25" s="12">
        <v>625.5</v>
      </c>
      <c r="AS25" s="12">
        <v>627.70000000000005</v>
      </c>
      <c r="AT25" s="12">
        <v>626.70000000000005</v>
      </c>
      <c r="AU25" s="12">
        <v>627.20000000000005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>
        <v>621.20000000000005</v>
      </c>
      <c r="BA25" s="12">
        <v>625.4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</row>
    <row r="26" spans="1:79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87</v>
      </c>
      <c r="E26" s="12">
        <f>IF(COUNT(N26:CA26)=0,"", COUNT(N26:CA26))</f>
        <v>28</v>
      </c>
      <c r="F26" s="12">
        <f t="shared" si="2"/>
        <v>5</v>
      </c>
      <c r="G26" s="71">
        <f>IFERROR(LARGE((N26:CA26),1),"")</f>
        <v>624</v>
      </c>
      <c r="H26" s="71">
        <f>IFERROR(LARGE((N26:CA26),2),"")</f>
        <v>623.79999999999995</v>
      </c>
      <c r="I26" s="71">
        <f>IFERROR(LARGE((N26:CA26),3),"")</f>
        <v>623.1</v>
      </c>
      <c r="J26" s="71">
        <f>IFERROR(LARGE((N26:CA26),4),"")</f>
        <v>621.9</v>
      </c>
      <c r="K26" s="71">
        <f t="shared" si="3"/>
        <v>621.79999999999995</v>
      </c>
      <c r="L26" s="72">
        <f t="shared" si="4"/>
        <v>622.92000000000007</v>
      </c>
      <c r="N26" s="12" t="s">
        <v>12</v>
      </c>
      <c r="O26" s="12" t="s">
        <v>12</v>
      </c>
      <c r="P26" s="12">
        <v>621.79999999999995</v>
      </c>
      <c r="Q26" s="12">
        <v>618.29999999999995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>
        <v>621.9</v>
      </c>
      <c r="X26" s="12">
        <v>624</v>
      </c>
      <c r="Y26" s="12" t="s">
        <v>12</v>
      </c>
      <c r="Z26" s="12">
        <v>619.20000000000005</v>
      </c>
      <c r="AA26" s="12">
        <v>623.79999999999995</v>
      </c>
      <c r="AB26" s="12">
        <v>618.70000000000005</v>
      </c>
      <c r="AC26" s="12">
        <v>620.1</v>
      </c>
      <c r="AD26" s="12" t="s">
        <v>12</v>
      </c>
      <c r="AE26" s="12">
        <v>619.4</v>
      </c>
      <c r="AF26" s="12" t="s">
        <v>12</v>
      </c>
      <c r="AG26" s="12" t="s">
        <v>12</v>
      </c>
      <c r="AH26" s="12" t="s">
        <v>12</v>
      </c>
      <c r="AI26" s="12">
        <v>617</v>
      </c>
      <c r="AJ26" s="12">
        <v>614.9</v>
      </c>
      <c r="AK26" s="12" t="s">
        <v>12</v>
      </c>
      <c r="AL26" s="12">
        <v>621.29999999999995</v>
      </c>
      <c r="AM26" s="12">
        <v>616.20000000000005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>
        <v>621.1</v>
      </c>
      <c r="AS26" s="12" t="s">
        <v>12</v>
      </c>
      <c r="AT26" s="12">
        <v>621.6</v>
      </c>
      <c r="AU26" s="12">
        <v>621.20000000000005</v>
      </c>
      <c r="AV26" s="12" t="s">
        <v>12</v>
      </c>
      <c r="AW26" s="12" t="s">
        <v>12</v>
      </c>
      <c r="AX26" s="12">
        <v>618.79999999999995</v>
      </c>
      <c r="AY26" s="12">
        <v>620.70000000000005</v>
      </c>
      <c r="AZ26" s="12" t="s">
        <v>12</v>
      </c>
      <c r="BA26" s="12" t="s">
        <v>12</v>
      </c>
      <c r="BB26" s="12">
        <v>621.79999999999995</v>
      </c>
      <c r="BC26" s="12">
        <v>621.4</v>
      </c>
      <c r="BD26" s="12" t="s">
        <v>12</v>
      </c>
      <c r="BE26" s="12" t="s">
        <v>12</v>
      </c>
      <c r="BF26" s="12">
        <v>619.20000000000005</v>
      </c>
      <c r="BG26" s="12">
        <v>623.1</v>
      </c>
      <c r="BH26" s="12">
        <v>621.1</v>
      </c>
      <c r="BI26" s="12" t="s">
        <v>12</v>
      </c>
      <c r="BJ26" s="12">
        <v>614.1</v>
      </c>
      <c r="BK26" s="12" t="s">
        <v>12</v>
      </c>
      <c r="BL26" s="12">
        <v>615.20000000000005</v>
      </c>
      <c r="BM26" s="12" t="s">
        <v>12</v>
      </c>
      <c r="BN26" s="12" t="s">
        <v>12</v>
      </c>
      <c r="BO26" s="12" t="s">
        <v>12</v>
      </c>
      <c r="BP26" s="12">
        <v>616.6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>
        <v>616.4</v>
      </c>
      <c r="BV26" s="12">
        <v>616.9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</row>
    <row r="27" spans="1:79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84</v>
      </c>
      <c r="E27" s="12">
        <f>IF(COUNT(N27:CA27)=0,"", COUNT(N27:CA27))</f>
        <v>4</v>
      </c>
      <c r="F27" s="12">
        <f t="shared" si="2"/>
        <v>4</v>
      </c>
      <c r="G27" s="71">
        <f>IFERROR(LARGE((N27:CA27),1),"")</f>
        <v>625.20000000000005</v>
      </c>
      <c r="H27" s="71">
        <f>IFERROR(LARGE((N27:CA27),2),"")</f>
        <v>625.20000000000005</v>
      </c>
      <c r="I27" s="71">
        <f>IFERROR(LARGE((N27:CA27),3),"")</f>
        <v>622.29999999999995</v>
      </c>
      <c r="J27" s="71">
        <f>IFERROR(LARGE((N27:CA27),4),"")</f>
        <v>621.6</v>
      </c>
      <c r="K27" s="71" t="str">
        <f t="shared" si="3"/>
        <v/>
      </c>
      <c r="L27" s="72">
        <f t="shared" si="4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>
        <v>625.20000000000005</v>
      </c>
      <c r="AQ27" s="12" t="s">
        <v>12</v>
      </c>
      <c r="AR27" s="12" t="s">
        <v>12</v>
      </c>
      <c r="AS27" s="12" t="s">
        <v>12</v>
      </c>
      <c r="AT27" s="12">
        <v>621.6</v>
      </c>
      <c r="AU27" s="12">
        <v>625.20000000000005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>
        <v>622.29999999999995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</row>
    <row r="28" spans="1:79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78</v>
      </c>
      <c r="E28" s="12">
        <f>IF(COUNT(N28:CA28)=0,"", COUNT(N28:CA28))</f>
        <v>12</v>
      </c>
      <c r="F28" s="12">
        <f t="shared" si="2"/>
        <v>5</v>
      </c>
      <c r="G28" s="71">
        <f>IFERROR(LARGE((N28:CA28),1),"")</f>
        <v>632.9</v>
      </c>
      <c r="H28" s="71">
        <f>IFERROR(LARGE((N28:CA28),2),"")</f>
        <v>632.20000000000005</v>
      </c>
      <c r="I28" s="71">
        <f>IFERROR(LARGE((N28:CA28),3),"")</f>
        <v>629.9</v>
      </c>
      <c r="J28" s="71">
        <f>IFERROR(LARGE((N28:CA28),4),"")</f>
        <v>629.79999999999995</v>
      </c>
      <c r="K28" s="71">
        <f t="shared" si="3"/>
        <v>629.1</v>
      </c>
      <c r="L28" s="72">
        <f t="shared" si="4"/>
        <v>630.78</v>
      </c>
      <c r="N28" s="12" t="s">
        <v>12</v>
      </c>
      <c r="O28" s="12" t="s">
        <v>12</v>
      </c>
      <c r="P28" s="12">
        <v>627.20000000000005</v>
      </c>
      <c r="Q28" s="12">
        <v>629.1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624.70000000000005</v>
      </c>
      <c r="AA28" s="12">
        <v>624.1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629.79999999999995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626</v>
      </c>
      <c r="AU28" s="12">
        <v>629.9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>
        <v>628.9</v>
      </c>
      <c r="BJ28" s="12" t="s">
        <v>12</v>
      </c>
      <c r="BK28" s="12" t="s">
        <v>12</v>
      </c>
      <c r="BL28" s="12">
        <v>625.29999999999995</v>
      </c>
      <c r="BM28" s="12">
        <v>632.9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>
        <v>632.20000000000005</v>
      </c>
      <c r="BV28" s="12">
        <v>625.1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</row>
    <row r="29" spans="1:79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195</v>
      </c>
      <c r="E29" s="12">
        <f>IF(COUNT(N29:CA29)=0,"", COUNT(N29:CA29))</f>
        <v>1</v>
      </c>
      <c r="F29" s="12">
        <f t="shared" si="2"/>
        <v>1</v>
      </c>
      <c r="G29" s="71">
        <f>IFERROR(LARGE((N29:CA29),1),"")</f>
        <v>625.9</v>
      </c>
      <c r="H29" s="71" t="str">
        <f>IFERROR(LARGE((N29:CA29),2),"")</f>
        <v/>
      </c>
      <c r="I29" s="71" t="str">
        <f>IFERROR(LARGE((N29:CA29),3),"")</f>
        <v/>
      </c>
      <c r="J29" s="71" t="str">
        <f>IFERROR(LARGE((N29:CA29),4),"")</f>
        <v/>
      </c>
      <c r="K29" s="71" t="str">
        <f t="shared" si="3"/>
        <v/>
      </c>
      <c r="L29" s="72">
        <f t="shared" si="4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>
        <v>625.9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</row>
    <row r="30" spans="1:79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71</v>
      </c>
      <c r="E30" s="12">
        <f>IF(COUNT(N30:CA30)=0,"", COUNT(N30:CA30))</f>
        <v>10</v>
      </c>
      <c r="F30" s="12">
        <f t="shared" si="2"/>
        <v>5</v>
      </c>
      <c r="G30" s="71">
        <f>IFERROR(LARGE((N30:CA30),1),"")</f>
        <v>631.20000000000005</v>
      </c>
      <c r="H30" s="71">
        <f>IFERROR(LARGE((N30:CA30),2),"")</f>
        <v>629.20000000000005</v>
      </c>
      <c r="I30" s="71">
        <f>IFERROR(LARGE((N30:CA30),3),"")</f>
        <v>628.4</v>
      </c>
      <c r="J30" s="71">
        <f>IFERROR(LARGE((N30:CA30),4),"")</f>
        <v>628.29999999999995</v>
      </c>
      <c r="K30" s="71">
        <f t="shared" si="3"/>
        <v>627.79999999999995</v>
      </c>
      <c r="L30" s="72">
        <f t="shared" si="4"/>
        <v>628.98000000000013</v>
      </c>
      <c r="N30" s="12" t="s">
        <v>12</v>
      </c>
      <c r="O30" s="12">
        <v>625.70000000000005</v>
      </c>
      <c r="P30" s="12" t="s">
        <v>12</v>
      </c>
      <c r="Q30" s="12" t="s">
        <v>12</v>
      </c>
      <c r="R30" s="12">
        <v>628.29999999999995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628.4</v>
      </c>
      <c r="Z30" s="12">
        <v>618.9</v>
      </c>
      <c r="AA30" s="12">
        <v>621.29999999999995</v>
      </c>
      <c r="AB30" s="12" t="s">
        <v>12</v>
      </c>
      <c r="AC30" s="12" t="s">
        <v>12</v>
      </c>
      <c r="AD30" s="12">
        <v>626.29999999999995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>
        <v>631.20000000000005</v>
      </c>
      <c r="AU30" s="12">
        <v>629.20000000000005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>
        <v>627.79999999999995</v>
      </c>
      <c r="BA30" s="12">
        <v>624.79999999999995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</row>
    <row r="31" spans="1:79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76</v>
      </c>
      <c r="E31" s="12">
        <f>IF(COUNT(N31:CA31)=0,"", COUNT(N31:CA31))</f>
        <v>6</v>
      </c>
      <c r="F31" s="12">
        <f t="shared" si="2"/>
        <v>5</v>
      </c>
      <c r="G31" s="71">
        <f>IFERROR(LARGE((N31:CA31),1),"")</f>
        <v>626.5</v>
      </c>
      <c r="H31" s="71">
        <f>IFERROR(LARGE((N31:CA31),2),"")</f>
        <v>621.79999999999995</v>
      </c>
      <c r="I31" s="71">
        <f>IFERROR(LARGE((N31:CA31),3),"")</f>
        <v>620.9</v>
      </c>
      <c r="J31" s="71">
        <f>IFERROR(LARGE((N31:CA31),4),"")</f>
        <v>619.79999999999995</v>
      </c>
      <c r="K31" s="71">
        <f t="shared" si="3"/>
        <v>616</v>
      </c>
      <c r="L31" s="72">
        <f t="shared" si="4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626.5</v>
      </c>
      <c r="AS31" s="12">
        <v>614.70000000000005</v>
      </c>
      <c r="AT31" s="12">
        <v>621.79999999999995</v>
      </c>
      <c r="AU31" s="12">
        <v>620.9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>
        <v>616</v>
      </c>
      <c r="BM31" s="12">
        <v>619.79999999999995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</row>
    <row r="32" spans="1:79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88</v>
      </c>
      <c r="E32" s="12">
        <f>IF(COUNT(N32:CA32)=0,"", COUNT(N32:CA32))</f>
        <v>6</v>
      </c>
      <c r="F32" s="12">
        <f t="shared" si="2"/>
        <v>5</v>
      </c>
      <c r="G32" s="71">
        <f>IFERROR(LARGE((N32:CA32),1),"")</f>
        <v>627.4</v>
      </c>
      <c r="H32" s="71">
        <f>IFERROR(LARGE((N32:CA32),2),"")</f>
        <v>622.4</v>
      </c>
      <c r="I32" s="71">
        <f>IFERROR(LARGE((N32:CA32),3),"")</f>
        <v>621.5</v>
      </c>
      <c r="J32" s="71">
        <f>IFERROR(LARGE((N32:CA32),4),"")</f>
        <v>620.79999999999995</v>
      </c>
      <c r="K32" s="71">
        <f t="shared" si="3"/>
        <v>620</v>
      </c>
      <c r="L32" s="72">
        <f t="shared" si="4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627.4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620</v>
      </c>
      <c r="AS32" s="12" t="s">
        <v>12</v>
      </c>
      <c r="AT32" s="12">
        <v>622.4</v>
      </c>
      <c r="AU32" s="12">
        <v>621.5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>
        <v>620.79999999999995</v>
      </c>
      <c r="BA32" s="12">
        <v>616.6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</row>
    <row r="33" spans="1:79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70</v>
      </c>
      <c r="E33" s="12">
        <f>IF(COUNT(N33:CA33)=0,"", COUNT(N33:CA33))</f>
        <v>15</v>
      </c>
      <c r="F33" s="12">
        <f t="shared" si="2"/>
        <v>5</v>
      </c>
      <c r="G33" s="71">
        <f>IFERROR(LARGE((N33:CA33),1),"")</f>
        <v>630.9</v>
      </c>
      <c r="H33" s="71">
        <f>IFERROR(LARGE((N33:CA33),2),"")</f>
        <v>630.5</v>
      </c>
      <c r="I33" s="71">
        <f>IFERROR(LARGE((N33:CA33),3),"")</f>
        <v>629</v>
      </c>
      <c r="J33" s="71">
        <f>IFERROR(LARGE((N33:CA33),4),"")</f>
        <v>628.1</v>
      </c>
      <c r="K33" s="71">
        <f t="shared" si="3"/>
        <v>627.20000000000005</v>
      </c>
      <c r="L33" s="72">
        <f t="shared" si="4"/>
        <v>629.14</v>
      </c>
      <c r="N33" s="12" t="s">
        <v>12</v>
      </c>
      <c r="O33" s="12">
        <v>630.5</v>
      </c>
      <c r="P33" s="12" t="s">
        <v>12</v>
      </c>
      <c r="Q33" s="12" t="s">
        <v>12</v>
      </c>
      <c r="R33" s="12">
        <v>628.1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622.6</v>
      </c>
      <c r="AP33" s="12">
        <v>624.4</v>
      </c>
      <c r="AQ33" s="12" t="s">
        <v>12</v>
      </c>
      <c r="AR33" s="12">
        <v>629</v>
      </c>
      <c r="AS33" s="12">
        <v>622.1</v>
      </c>
      <c r="AT33" s="12">
        <v>622.29999999999995</v>
      </c>
      <c r="AU33" s="12">
        <v>626.5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>
        <v>627.1</v>
      </c>
      <c r="BC33" s="12">
        <v>624.29999999999995</v>
      </c>
      <c r="BD33" s="12">
        <v>621.70000000000005</v>
      </c>
      <c r="BE33" s="12">
        <v>624.5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>
        <v>623.5</v>
      </c>
      <c r="BM33" s="12">
        <v>627.20000000000005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>
        <v>630.9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</row>
    <row r="34" spans="1:79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74</v>
      </c>
      <c r="E34" s="12">
        <f>IF(COUNT(N34:CA34)=0,"", COUNT(N34:CA34))</f>
        <v>6</v>
      </c>
      <c r="F34" s="12">
        <f t="shared" si="2"/>
        <v>5</v>
      </c>
      <c r="G34" s="71">
        <f>IFERROR(LARGE((N34:CA34),1),"")</f>
        <v>627.70000000000005</v>
      </c>
      <c r="H34" s="71">
        <f>IFERROR(LARGE((N34:CA34),2),"")</f>
        <v>625.79999999999995</v>
      </c>
      <c r="I34" s="71">
        <f>IFERROR(LARGE((N34:CA34),3),"")</f>
        <v>625.20000000000005</v>
      </c>
      <c r="J34" s="71">
        <f>IFERROR(LARGE((N34:CA34),4),"")</f>
        <v>624.20000000000005</v>
      </c>
      <c r="K34" s="71">
        <f t="shared" si="3"/>
        <v>623.5</v>
      </c>
      <c r="L34" s="72">
        <f t="shared" si="4"/>
        <v>625.28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>
        <v>625.79999999999995</v>
      </c>
      <c r="X34" s="12">
        <v>624.20000000000005</v>
      </c>
      <c r="Y34" s="12" t="s">
        <v>12</v>
      </c>
      <c r="Z34" s="12">
        <v>622.29999999999995</v>
      </c>
      <c r="AA34" s="12">
        <v>623.5</v>
      </c>
      <c r="AB34" s="12">
        <v>627.70000000000005</v>
      </c>
      <c r="AC34" s="12">
        <v>625.20000000000005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</row>
    <row r="35" spans="1:79" x14ac:dyDescent="0.35">
      <c r="A35" t="str">
        <f t="shared" si="0"/>
        <v>Wee</v>
      </c>
      <c r="B35" t="str">
        <f t="shared" si="1"/>
        <v xml:space="preserve">Tyler </v>
      </c>
      <c r="C35" s="12">
        <v>15</v>
      </c>
      <c r="D35" t="s">
        <v>82</v>
      </c>
      <c r="E35" s="12">
        <f>IF(COUNT(N35:CA35)=0,"", COUNT(N35:CA35))</f>
        <v>18</v>
      </c>
      <c r="F35" s="12">
        <f t="shared" si="2"/>
        <v>5</v>
      </c>
      <c r="G35" s="71">
        <f>IFERROR(LARGE((N35:CA35),1),"")</f>
        <v>627.79999999999995</v>
      </c>
      <c r="H35" s="71">
        <f>IFERROR(LARGE((N35:CA35),2),"")</f>
        <v>626</v>
      </c>
      <c r="I35" s="71">
        <f>IFERROR(LARGE((N35:CA35),3),"")</f>
        <v>625.1</v>
      </c>
      <c r="J35" s="71">
        <f>IFERROR(LARGE((N35:CA35),4),"")</f>
        <v>625</v>
      </c>
      <c r="K35" s="71">
        <f t="shared" si="3"/>
        <v>624.9</v>
      </c>
      <c r="L35" s="72">
        <f t="shared" si="4"/>
        <v>625.76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>
        <v>625</v>
      </c>
      <c r="AC35" s="12">
        <v>624</v>
      </c>
      <c r="AD35" s="12" t="s">
        <v>12</v>
      </c>
      <c r="AE35" s="12">
        <v>624.79999999999995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>
        <v>621.9</v>
      </c>
      <c r="AK35" s="12" t="s">
        <v>12</v>
      </c>
      <c r="AL35" s="12">
        <v>621.9</v>
      </c>
      <c r="AM35" s="12" t="s">
        <v>12</v>
      </c>
      <c r="AN35" s="12" t="s">
        <v>12</v>
      </c>
      <c r="AO35" s="12">
        <v>621.1</v>
      </c>
      <c r="AP35" s="12">
        <v>618.70000000000005</v>
      </c>
      <c r="AQ35" s="12" t="s">
        <v>12</v>
      </c>
      <c r="AR35" s="12" t="s">
        <v>12</v>
      </c>
      <c r="AS35" s="12" t="s">
        <v>12</v>
      </c>
      <c r="AT35" s="12">
        <v>624.1</v>
      </c>
      <c r="AU35" s="12">
        <v>623.20000000000005</v>
      </c>
      <c r="AV35" s="12" t="s">
        <v>12</v>
      </c>
      <c r="AW35" s="12" t="s">
        <v>12</v>
      </c>
      <c r="AX35" s="12">
        <v>622.20000000000005</v>
      </c>
      <c r="AY35" s="12">
        <v>619.5</v>
      </c>
      <c r="AZ35" s="12" t="s">
        <v>12</v>
      </c>
      <c r="BA35" s="12" t="s">
        <v>12</v>
      </c>
      <c r="BB35" s="12">
        <v>626</v>
      </c>
      <c r="BC35" s="12">
        <v>620.70000000000005</v>
      </c>
      <c r="BD35" s="12" t="s">
        <v>12</v>
      </c>
      <c r="BE35" s="12" t="s">
        <v>12</v>
      </c>
      <c r="BF35" s="12">
        <v>627.79999999999995</v>
      </c>
      <c r="BG35" s="12">
        <v>624.9</v>
      </c>
      <c r="BH35" s="12">
        <v>616.9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>
        <v>624.79999999999995</v>
      </c>
      <c r="BV35" s="12">
        <v>625.1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</row>
    <row r="36" spans="1:79" x14ac:dyDescent="0.35">
      <c r="A36" t="str">
        <f t="shared" si="0"/>
        <v>Wisman</v>
      </c>
      <c r="B36" t="str">
        <f t="shared" si="1"/>
        <v xml:space="preserve">Jacob </v>
      </c>
      <c r="C36" s="12">
        <v>18</v>
      </c>
      <c r="D36" t="s">
        <v>85</v>
      </c>
      <c r="E36" s="12">
        <f>IF(COUNT(N36:CA36)=0,"", COUNT(N36:CA36))</f>
        <v>17</v>
      </c>
      <c r="F36" s="12">
        <f t="shared" si="2"/>
        <v>5</v>
      </c>
      <c r="G36" s="71">
        <f>IFERROR(LARGE((N36:CA36),1),"")</f>
        <v>626.79999999999995</v>
      </c>
      <c r="H36" s="71">
        <f>IFERROR(LARGE((N36:CA36),2),"")</f>
        <v>626.5</v>
      </c>
      <c r="I36" s="71">
        <f>IFERROR(LARGE((N36:CA36),3),"")</f>
        <v>626.29999999999995</v>
      </c>
      <c r="J36" s="71">
        <f>IFERROR(LARGE((N36:CA36),4),"")</f>
        <v>625.9</v>
      </c>
      <c r="K36" s="71">
        <f t="shared" si="3"/>
        <v>625.6</v>
      </c>
      <c r="L36" s="72">
        <f t="shared" si="4"/>
        <v>626.22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>
        <v>626.29999999999995</v>
      </c>
      <c r="X36" s="12">
        <v>616.6</v>
      </c>
      <c r="Y36" s="12" t="s">
        <v>12</v>
      </c>
      <c r="Z36" s="12">
        <v>622.79999999999995</v>
      </c>
      <c r="AA36" s="12">
        <v>622.79999999999995</v>
      </c>
      <c r="AB36" s="12">
        <v>621.1</v>
      </c>
      <c r="AC36" s="12">
        <v>619.6</v>
      </c>
      <c r="AD36" s="12" t="s">
        <v>12</v>
      </c>
      <c r="AE36" s="12">
        <v>625.6</v>
      </c>
      <c r="AF36" s="12" t="s">
        <v>12</v>
      </c>
      <c r="AG36" s="12" t="s">
        <v>12</v>
      </c>
      <c r="AH36" s="12" t="s">
        <v>12</v>
      </c>
      <c r="AI36" s="12">
        <v>622.29999999999995</v>
      </c>
      <c r="AJ36" s="12" t="s">
        <v>12</v>
      </c>
      <c r="AK36" s="12" t="s">
        <v>12</v>
      </c>
      <c r="AL36" s="12">
        <v>625.9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>
        <v>624</v>
      </c>
      <c r="AS36" s="12">
        <v>626.79999999999995</v>
      </c>
      <c r="AT36" s="12">
        <v>624.79999999999995</v>
      </c>
      <c r="AU36" s="12">
        <v>624.6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>
        <v>626.5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>
        <v>622.4</v>
      </c>
      <c r="BT36" s="12" t="s">
        <v>12</v>
      </c>
      <c r="BU36" s="12">
        <v>623.5</v>
      </c>
      <c r="BV36" s="12">
        <v>623.29999999999995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</row>
    <row r="37" spans="1:79" x14ac:dyDescent="0.35">
      <c r="C37" s="12">
        <v>25</v>
      </c>
      <c r="E37" s="12" t="str">
        <f>IF(COUNT(N37:CA37)=0,"", COUNT(N37:CA37))</f>
        <v/>
      </c>
      <c r="F37" s="12" t="str">
        <f t="shared" ref="F37:F41" si="5">_xlfn.IFS(E37="","",E37=1,1,E37=2,2,E37=3,3,E37=4,4,E37=5,5,E37&gt;5,5)</f>
        <v/>
      </c>
      <c r="G37" s="71" t="str">
        <f>IFERROR(LARGE((N37:CA37),1),"")</f>
        <v/>
      </c>
      <c r="H37" s="71" t="str">
        <f>IFERROR(LARGE((N37:CA37),2),"")</f>
        <v/>
      </c>
      <c r="I37" s="71" t="str">
        <f>IFERROR(LARGE((N37:CA37),3),"")</f>
        <v/>
      </c>
      <c r="J37" s="71" t="str">
        <f>IFERROR(LARGE((N37:CA37),4),"")</f>
        <v/>
      </c>
      <c r="K37" s="71" t="str">
        <f>IFERROR(LARGE((N37:CA37),5),"")</f>
        <v/>
      </c>
      <c r="L37" s="72" t="str">
        <f t="shared" ref="L37:L41" si="6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</row>
    <row r="38" spans="1:79" x14ac:dyDescent="0.35">
      <c r="C38" s="12">
        <v>26</v>
      </c>
      <c r="E38" s="12" t="str">
        <f>IF(COUNT(N38:CA38)=0,"", COUNT(N38:CA38))</f>
        <v/>
      </c>
      <c r="F38" s="12" t="str">
        <f t="shared" si="5"/>
        <v/>
      </c>
      <c r="G38" s="71" t="str">
        <f>IFERROR(LARGE((N38:CA38),1),"")</f>
        <v/>
      </c>
      <c r="H38" s="71" t="str">
        <f>IFERROR(LARGE((N38:CA38),2),"")</f>
        <v/>
      </c>
      <c r="I38" s="71" t="str">
        <f>IFERROR(LARGE((N38:CA38),3),"")</f>
        <v/>
      </c>
      <c r="J38" s="71" t="str">
        <f>IFERROR(LARGE((N38:CA38),4),"")</f>
        <v/>
      </c>
      <c r="K38" s="71" t="str">
        <f>IFERROR(LARGE((N38:CA38),5),"")</f>
        <v/>
      </c>
      <c r="L38" s="72" t="str">
        <f t="shared" si="6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</row>
    <row r="39" spans="1:79" x14ac:dyDescent="0.35">
      <c r="C39" s="12">
        <v>27</v>
      </c>
      <c r="E39" s="12" t="str">
        <f>IF(COUNT(N39:CA39)=0,"", COUNT(N39:CA39))</f>
        <v/>
      </c>
      <c r="F39" s="12" t="str">
        <f t="shared" si="5"/>
        <v/>
      </c>
      <c r="G39" s="71" t="str">
        <f>IFERROR(LARGE((N39:CA39),1),"")</f>
        <v/>
      </c>
      <c r="H39" s="71" t="str">
        <f>IFERROR(LARGE((N39:CA39),2),"")</f>
        <v/>
      </c>
      <c r="I39" s="71" t="str">
        <f>IFERROR(LARGE((N39:CA39),3),"")</f>
        <v/>
      </c>
      <c r="J39" s="71" t="str">
        <f>IFERROR(LARGE((N39:CA39),4),"")</f>
        <v/>
      </c>
      <c r="K39" s="71" t="str">
        <f>IFERROR(LARGE((N39:CA39),5),"")</f>
        <v/>
      </c>
      <c r="L39" s="72" t="str">
        <f t="shared" si="6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</row>
    <row r="40" spans="1:79" x14ac:dyDescent="0.35">
      <c r="C40" s="12">
        <v>28</v>
      </c>
      <c r="E40" s="12" t="str">
        <f>IF(COUNT(N40:CA40)=0,"", COUNT(N40:CA40))</f>
        <v/>
      </c>
      <c r="F40" s="12" t="str">
        <f t="shared" si="5"/>
        <v/>
      </c>
      <c r="G40" s="71" t="str">
        <f>IFERROR(LARGE((N40:CA40),1),"")</f>
        <v/>
      </c>
      <c r="H40" s="71" t="str">
        <f>IFERROR(LARGE((N40:CA40),2),"")</f>
        <v/>
      </c>
      <c r="I40" s="71" t="str">
        <f>IFERROR(LARGE((N40:CA40),3),"")</f>
        <v/>
      </c>
      <c r="J40" s="71" t="str">
        <f>IFERROR(LARGE((N40:CA40),4),"")</f>
        <v/>
      </c>
      <c r="K40" s="71" t="str">
        <f>IFERROR(LARGE((N40:CA40),5),"")</f>
        <v/>
      </c>
      <c r="L40" s="72" t="str">
        <f t="shared" si="6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</row>
    <row r="41" spans="1:79" x14ac:dyDescent="0.35">
      <c r="C41" s="12">
        <v>29</v>
      </c>
      <c r="E41" s="12" t="str">
        <f>IF(COUNT(N41:CA41)=0,"", COUNT(N41:CA41))</f>
        <v/>
      </c>
      <c r="F41" s="12" t="str">
        <f t="shared" si="5"/>
        <v/>
      </c>
      <c r="G41" s="71" t="str">
        <f>IFERROR(LARGE((N41:CA41),1),"")</f>
        <v/>
      </c>
      <c r="H41" s="71" t="str">
        <f>IFERROR(LARGE((N41:CA41),2),"")</f>
        <v/>
      </c>
      <c r="I41" s="71" t="str">
        <f>IFERROR(LARGE((N41:CA41),3),"")</f>
        <v/>
      </c>
      <c r="J41" s="71" t="str">
        <f>IFERROR(LARGE((N41:CA41),4),"")</f>
        <v/>
      </c>
      <c r="K41" s="71" t="str">
        <f>IFERROR(LARGE((N41:CA41),5),"")</f>
        <v/>
      </c>
      <c r="L41" s="72" t="str">
        <f t="shared" si="6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</row>
    <row r="42" spans="1:79" x14ac:dyDescent="0.35">
      <c r="A42" t="str">
        <f t="shared" ref="A42:A52" si="7">IF(D42="","",(RIGHT(D42,LEN(D42)-SEARCH(" ",D42,1))))</f>
        <v/>
      </c>
      <c r="B42" t="str">
        <f t="shared" ref="B42:B52" si="8">IF(D42="","",(LEFT(D42,SEARCH(" ",D42,1))))</f>
        <v/>
      </c>
      <c r="C42" s="12">
        <v>30</v>
      </c>
      <c r="E42" s="12" t="str">
        <f>IF(COUNT(N42:CA42)=0,"", COUNT(N42:CA42))</f>
        <v/>
      </c>
      <c r="F42" s="12" t="str">
        <f t="shared" ref="F42:F52" si="9">_xlfn.IFS(E42="","",E42=1,1,E42=2,2,E42=3,3,E42=4,4,E42=5,5,E42&gt;5,5)</f>
        <v/>
      </c>
      <c r="G42" s="71" t="str">
        <f>IFERROR(LARGE((N42:CA42),1),"")</f>
        <v/>
      </c>
      <c r="H42" s="71" t="str">
        <f>IFERROR(LARGE((N42:CA42),2),"")</f>
        <v/>
      </c>
      <c r="I42" s="71" t="str">
        <f>IFERROR(LARGE((N42:CA42),3),"")</f>
        <v/>
      </c>
      <c r="J42" s="71" t="str">
        <f>IFERROR(LARGE((N42:CA42),4),"")</f>
        <v/>
      </c>
      <c r="K42" s="71" t="str">
        <f>IFERROR(LARGE((N42:CA42),5),"")</f>
        <v/>
      </c>
      <c r="L42" s="72" t="str">
        <f t="shared" ref="L42:L52" si="10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</row>
    <row r="43" spans="1:79" x14ac:dyDescent="0.35">
      <c r="A43" t="str">
        <f t="shared" si="7"/>
        <v/>
      </c>
      <c r="B43" t="str">
        <f t="shared" si="8"/>
        <v/>
      </c>
      <c r="C43" s="12">
        <v>31</v>
      </c>
      <c r="E43" s="12" t="str">
        <f>IF(COUNT(N43:CA43)=0,"", COUNT(N43:CA43))</f>
        <v/>
      </c>
      <c r="F43" s="12" t="str">
        <f t="shared" si="9"/>
        <v/>
      </c>
      <c r="G43" s="71" t="str">
        <f>IFERROR(LARGE((N43:CA43),1),"")</f>
        <v/>
      </c>
      <c r="H43" s="71" t="str">
        <f>IFERROR(LARGE((N43:CA43),2),"")</f>
        <v/>
      </c>
      <c r="I43" s="71" t="str">
        <f>IFERROR(LARGE((N43:CA43),3),"")</f>
        <v/>
      </c>
      <c r="J43" s="71" t="str">
        <f>IFERROR(LARGE((N43:CA43),4),"")</f>
        <v/>
      </c>
      <c r="K43" s="71" t="str">
        <f>IFERROR(LARGE((N43:CA43),5),"")</f>
        <v/>
      </c>
      <c r="L43" s="72" t="str">
        <f t="shared" si="10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</row>
    <row r="44" spans="1:79" x14ac:dyDescent="0.35">
      <c r="A44" t="str">
        <f t="shared" si="7"/>
        <v/>
      </c>
      <c r="B44" t="str">
        <f t="shared" si="8"/>
        <v/>
      </c>
      <c r="C44" s="12">
        <v>32</v>
      </c>
      <c r="E44" s="12" t="str">
        <f>IF(COUNT(N44:CA44)=0,"", COUNT(N44:CA44))</f>
        <v/>
      </c>
      <c r="F44" s="12" t="str">
        <f t="shared" si="9"/>
        <v/>
      </c>
      <c r="G44" s="71" t="str">
        <f>IFERROR(LARGE((N44:CA44),1),"")</f>
        <v/>
      </c>
      <c r="H44" s="71" t="str">
        <f>IFERROR(LARGE((N44:CA44),2),"")</f>
        <v/>
      </c>
      <c r="I44" s="71" t="str">
        <f>IFERROR(LARGE((N44:CA44),3),"")</f>
        <v/>
      </c>
      <c r="J44" s="71" t="str">
        <f>IFERROR(LARGE((N44:CA44),4),"")</f>
        <v/>
      </c>
      <c r="K44" s="71" t="str">
        <f>IFERROR(LARGE((N44:CA44),5),"")</f>
        <v/>
      </c>
      <c r="L44" s="72" t="str">
        <f t="shared" si="10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</row>
    <row r="45" spans="1:79" x14ac:dyDescent="0.35">
      <c r="A45" t="str">
        <f t="shared" si="7"/>
        <v/>
      </c>
      <c r="B45" t="str">
        <f t="shared" si="8"/>
        <v/>
      </c>
      <c r="C45" s="12">
        <v>33</v>
      </c>
      <c r="E45" s="12" t="str">
        <f>IF(COUNT(N45:CA45)=0,"", COUNT(N45:CA45))</f>
        <v/>
      </c>
      <c r="F45" s="12" t="str">
        <f t="shared" si="9"/>
        <v/>
      </c>
      <c r="G45" s="71" t="str">
        <f>IFERROR(LARGE((N45:CA45),1),"")</f>
        <v/>
      </c>
      <c r="H45" s="71" t="str">
        <f>IFERROR(LARGE((N45:CA45),2),"")</f>
        <v/>
      </c>
      <c r="I45" s="71" t="str">
        <f>IFERROR(LARGE((N45:CA45),3),"")</f>
        <v/>
      </c>
      <c r="J45" s="71" t="str">
        <f>IFERROR(LARGE((N45:CA45),4),"")</f>
        <v/>
      </c>
      <c r="K45" s="71" t="str">
        <f>IFERROR(LARGE((N45:CA45),5),"")</f>
        <v/>
      </c>
      <c r="L45" s="72" t="str">
        <f t="shared" si="10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</row>
    <row r="46" spans="1:79" x14ac:dyDescent="0.35">
      <c r="A46" t="str">
        <f t="shared" si="7"/>
        <v/>
      </c>
      <c r="B46" t="str">
        <f t="shared" si="8"/>
        <v/>
      </c>
      <c r="C46" s="12">
        <v>34</v>
      </c>
      <c r="E46" s="12" t="str">
        <f>IF(COUNT(N46:CA46)=0,"", COUNT(N46:CA46))</f>
        <v/>
      </c>
      <c r="F46" s="12" t="str">
        <f t="shared" si="9"/>
        <v/>
      </c>
      <c r="G46" s="71" t="str">
        <f>IFERROR(LARGE((N46:CA46),1),"")</f>
        <v/>
      </c>
      <c r="H46" s="71" t="str">
        <f>IFERROR(LARGE((N46:CA46),2),"")</f>
        <v/>
      </c>
      <c r="I46" s="71" t="str">
        <f>IFERROR(LARGE((N46:CA46),3),"")</f>
        <v/>
      </c>
      <c r="J46" s="71" t="str">
        <f>IFERROR(LARGE((N46:CA46),4),"")</f>
        <v/>
      </c>
      <c r="K46" s="71" t="str">
        <f>IFERROR(LARGE((N46:CA46),5),"")</f>
        <v/>
      </c>
      <c r="L46" s="72" t="str">
        <f t="shared" si="10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</row>
    <row r="47" spans="1:79" x14ac:dyDescent="0.35">
      <c r="A47" t="str">
        <f t="shared" si="7"/>
        <v/>
      </c>
      <c r="B47" t="str">
        <f t="shared" si="8"/>
        <v/>
      </c>
      <c r="C47" s="12">
        <v>35</v>
      </c>
      <c r="E47" s="12" t="str">
        <f>IF(COUNT(N47:CA47)=0,"", COUNT(N47:CA47))</f>
        <v/>
      </c>
      <c r="F47" s="12" t="str">
        <f t="shared" si="9"/>
        <v/>
      </c>
      <c r="G47" s="71" t="str">
        <f>IFERROR(LARGE((N47:CA47),1),"")</f>
        <v/>
      </c>
      <c r="H47" s="71" t="str">
        <f>IFERROR(LARGE((N47:CA47),2),"")</f>
        <v/>
      </c>
      <c r="I47" s="71" t="str">
        <f>IFERROR(LARGE((N47:CA47),3),"")</f>
        <v/>
      </c>
      <c r="J47" s="71" t="str">
        <f>IFERROR(LARGE((N47:CA47),4),"")</f>
        <v/>
      </c>
      <c r="K47" s="71" t="str">
        <f>IFERROR(LARGE((N47:CA47),5),"")</f>
        <v/>
      </c>
      <c r="L47" s="72" t="str">
        <f t="shared" si="10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</row>
    <row r="48" spans="1:79" x14ac:dyDescent="0.35">
      <c r="A48" t="str">
        <f t="shared" si="7"/>
        <v/>
      </c>
      <c r="B48" t="str">
        <f t="shared" si="8"/>
        <v/>
      </c>
      <c r="C48" s="12">
        <v>36</v>
      </c>
      <c r="E48" s="12" t="str">
        <f>IF(COUNT(N48:CA48)=0,"", COUNT(N48:CA48))</f>
        <v/>
      </c>
      <c r="F48" s="12" t="str">
        <f t="shared" si="9"/>
        <v/>
      </c>
      <c r="G48" s="71" t="str">
        <f>IFERROR(LARGE((N48:CA48),1),"")</f>
        <v/>
      </c>
      <c r="H48" s="71" t="str">
        <f>IFERROR(LARGE((N48:CA48),2),"")</f>
        <v/>
      </c>
      <c r="I48" s="71" t="str">
        <f>IFERROR(LARGE((N48:CA48),3),"")</f>
        <v/>
      </c>
      <c r="J48" s="71" t="str">
        <f>IFERROR(LARGE((N48:CA48),4),"")</f>
        <v/>
      </c>
      <c r="K48" s="71" t="str">
        <f>IFERROR(LARGE((N48:CA48),5),"")</f>
        <v/>
      </c>
      <c r="L48" s="72" t="str">
        <f t="shared" si="10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</row>
    <row r="49" spans="1:79" x14ac:dyDescent="0.35">
      <c r="A49" t="str">
        <f t="shared" si="7"/>
        <v/>
      </c>
      <c r="B49" t="str">
        <f t="shared" si="8"/>
        <v/>
      </c>
      <c r="C49" s="12">
        <v>37</v>
      </c>
      <c r="E49" s="12" t="str">
        <f>IF(COUNT(N49:CA49)=0,"", COUNT(N49:CA49))</f>
        <v/>
      </c>
      <c r="F49" s="12" t="str">
        <f t="shared" si="9"/>
        <v/>
      </c>
      <c r="G49" s="71" t="str">
        <f>IFERROR(LARGE((N49:CA49),1),"")</f>
        <v/>
      </c>
      <c r="H49" s="71" t="str">
        <f>IFERROR(LARGE((N49:CA49),2),"")</f>
        <v/>
      </c>
      <c r="I49" s="71" t="str">
        <f>IFERROR(LARGE((N49:CA49),3),"")</f>
        <v/>
      </c>
      <c r="J49" s="71" t="str">
        <f>IFERROR(LARGE((N49:CA49),4),"")</f>
        <v/>
      </c>
      <c r="K49" s="71" t="str">
        <f>IFERROR(LARGE((N49:CA49),5),"")</f>
        <v/>
      </c>
      <c r="L49" s="72" t="str">
        <f t="shared" si="10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</row>
    <row r="50" spans="1:79" x14ac:dyDescent="0.35">
      <c r="A50" t="str">
        <f t="shared" si="7"/>
        <v/>
      </c>
      <c r="B50" t="str">
        <f t="shared" si="8"/>
        <v/>
      </c>
      <c r="C50" s="12">
        <v>38</v>
      </c>
      <c r="E50" s="12" t="str">
        <f>IF(COUNT(N50:CA50)=0,"", COUNT(N50:CA50))</f>
        <v/>
      </c>
      <c r="F50" s="12" t="str">
        <f t="shared" si="9"/>
        <v/>
      </c>
      <c r="G50" s="71" t="str">
        <f>IFERROR(LARGE((N50:CA50),1),"")</f>
        <v/>
      </c>
      <c r="H50" s="71" t="str">
        <f>IFERROR(LARGE((N50:CA50),2),"")</f>
        <v/>
      </c>
      <c r="I50" s="71" t="str">
        <f>IFERROR(LARGE((N50:CA50),3),"")</f>
        <v/>
      </c>
      <c r="J50" s="71" t="str">
        <f>IFERROR(LARGE((N50:CA50),4),"")</f>
        <v/>
      </c>
      <c r="K50" s="71" t="str">
        <f>IFERROR(LARGE((N50:CA50),5),"")</f>
        <v/>
      </c>
      <c r="L50" s="72" t="str">
        <f t="shared" si="10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</row>
    <row r="51" spans="1:79" x14ac:dyDescent="0.35">
      <c r="A51" t="str">
        <f t="shared" si="7"/>
        <v/>
      </c>
      <c r="B51" t="str">
        <f t="shared" si="8"/>
        <v/>
      </c>
      <c r="C51" s="12">
        <v>39</v>
      </c>
      <c r="E51" s="12" t="str">
        <f>IF(COUNT(N51:CA51)=0,"", COUNT(N51:CA51))</f>
        <v/>
      </c>
      <c r="F51" s="12" t="str">
        <f t="shared" si="9"/>
        <v/>
      </c>
      <c r="G51" s="71" t="str">
        <f>IFERROR(LARGE((N51:CA51),1),"")</f>
        <v/>
      </c>
      <c r="H51" s="71" t="str">
        <f>IFERROR(LARGE((N51:CA51),2),"")</f>
        <v/>
      </c>
      <c r="I51" s="71" t="str">
        <f>IFERROR(LARGE((N51:CA51),3),"")</f>
        <v/>
      </c>
      <c r="J51" s="71" t="str">
        <f>IFERROR(LARGE((N51:CA51),4),"")</f>
        <v/>
      </c>
      <c r="K51" s="71" t="str">
        <f>IFERROR(LARGE((N51:CA51),5),"")</f>
        <v/>
      </c>
      <c r="L51" s="72" t="str">
        <f t="shared" si="10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</row>
    <row r="52" spans="1:79" x14ac:dyDescent="0.35">
      <c r="A52" t="str">
        <f t="shared" si="7"/>
        <v/>
      </c>
      <c r="B52" t="str">
        <f t="shared" si="8"/>
        <v/>
      </c>
      <c r="C52" s="12">
        <v>40</v>
      </c>
      <c r="E52" s="12" t="str">
        <f>IF(COUNT(N52:CA52)=0,"", COUNT(N52:CA52))</f>
        <v/>
      </c>
      <c r="F52" s="12" t="str">
        <f t="shared" si="9"/>
        <v/>
      </c>
      <c r="G52" s="71" t="str">
        <f>IFERROR(LARGE((N52:CA52),1),"")</f>
        <v/>
      </c>
      <c r="H52" s="71" t="str">
        <f>IFERROR(LARGE((N52:CA52),2),"")</f>
        <v/>
      </c>
      <c r="I52" s="71" t="str">
        <f>IFERROR(LARGE((N52:CA52),3),"")</f>
        <v/>
      </c>
      <c r="J52" s="71" t="str">
        <f>IFERROR(LARGE((N52:CA52),4),"")</f>
        <v/>
      </c>
      <c r="K52" s="71" t="str">
        <f>IFERROR(LARGE((N52:CA52),5),"")</f>
        <v/>
      </c>
      <c r="L52" s="72" t="str">
        <f t="shared" si="10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</row>
    <row r="53" spans="1:79" x14ac:dyDescent="0.35">
      <c r="E53" s="12" t="str">
        <f>IF(COUNT(N53:CA53)=0,"", COUNT(N53:CA53))</f>
        <v/>
      </c>
      <c r="F53" s="12" t="str">
        <f t="shared" ref="F53" si="11">_xlfn.IFS(E53="","",E53=1,1,E53=2,2,E53=3,3,E53=4,4,E53=5,5,E53&gt;5,5)</f>
        <v/>
      </c>
      <c r="G53" s="71" t="str">
        <f>IFERROR(LARGE((N53:CA53),1),"")</f>
        <v/>
      </c>
      <c r="H53" s="71" t="str">
        <f>IFERROR(LARGE((N53:CA53),2),"")</f>
        <v/>
      </c>
      <c r="I53" s="71" t="str">
        <f>IFERROR(LARGE((N53:CA53),3),"")</f>
        <v/>
      </c>
      <c r="J53" s="71" t="str">
        <f>IFERROR(LARGE((N53:CA53),4),"")</f>
        <v/>
      </c>
      <c r="K53" s="71" t="str">
        <f>IFERROR(LARGE((N53:CA53),5),"")</f>
        <v/>
      </c>
      <c r="L53" s="72" t="str">
        <f t="shared" ref="L53" si="12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</row>
  </sheetData>
  <sortState xmlns:xlrd2="http://schemas.microsoft.com/office/spreadsheetml/2017/richdata2" ref="A14:CA36">
    <sortCondition ref="A14:A36"/>
  </sortState>
  <mergeCells count="4">
    <mergeCell ref="G12:K12"/>
    <mergeCell ref="B5:E5"/>
    <mergeCell ref="B6:E6"/>
    <mergeCell ref="B7:E7"/>
  </mergeCells>
  <phoneticPr fontId="8" type="noConversion"/>
  <conditionalFormatting sqref="N14:CA53">
    <cfRule type="containsText" dxfId="123" priority="1" operator="containsText" text="Score">
      <formula>NOT(ISERROR(SEARCH("Score",N14)))</formula>
    </cfRule>
    <cfRule type="cellIs" dxfId="122" priority="2" operator="greaterThanOrEqual">
      <formula>$K14</formula>
    </cfRule>
    <cfRule type="cellIs" dxfId="121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C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1" ht="18.5" x14ac:dyDescent="0.45">
      <c r="B1" s="1" t="s">
        <v>0</v>
      </c>
    </row>
    <row r="2" spans="1:81" ht="18.5" x14ac:dyDescent="0.45">
      <c r="B2" s="1" t="s">
        <v>28</v>
      </c>
    </row>
    <row r="3" spans="1:81" x14ac:dyDescent="0.35">
      <c r="B3" s="2" t="str">
        <f>Summary!B2</f>
        <v>April 16, 2025</v>
      </c>
    </row>
    <row r="5" spans="1:81" x14ac:dyDescent="0.35">
      <c r="B5" s="90" t="s">
        <v>2</v>
      </c>
      <c r="C5" s="90"/>
      <c r="D5" s="90"/>
      <c r="E5" s="91"/>
      <c r="F5" s="33">
        <v>629</v>
      </c>
      <c r="G5" s="64"/>
      <c r="I5" s="3"/>
    </row>
    <row r="6" spans="1:81" x14ac:dyDescent="0.35">
      <c r="B6" s="92" t="s">
        <v>3</v>
      </c>
      <c r="C6" s="92"/>
      <c r="D6" s="92"/>
      <c r="E6" s="93"/>
      <c r="F6" s="34">
        <v>627</v>
      </c>
      <c r="G6" s="64"/>
      <c r="I6" s="4"/>
    </row>
    <row r="7" spans="1:81" x14ac:dyDescent="0.35">
      <c r="B7" s="94" t="s">
        <v>4</v>
      </c>
      <c r="C7" s="94"/>
      <c r="D7" s="94"/>
      <c r="E7" s="95"/>
      <c r="F7" s="6">
        <v>625</v>
      </c>
      <c r="I7" s="5"/>
    </row>
    <row r="10" spans="1:81" ht="18.5" x14ac:dyDescent="0.45">
      <c r="C10" s="7" t="s">
        <v>5</v>
      </c>
    </row>
    <row r="11" spans="1:81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2024</v>
      </c>
      <c r="AR11" s="64">
        <v>2024</v>
      </c>
      <c r="AS11" s="64">
        <v>2024</v>
      </c>
      <c r="AT11" s="64">
        <v>2024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 t="s">
        <v>15</v>
      </c>
      <c r="CA11" s="64" t="s">
        <v>15</v>
      </c>
      <c r="CB11" s="64" t="s">
        <v>15</v>
      </c>
      <c r="CC11" s="64" t="s">
        <v>15</v>
      </c>
    </row>
    <row r="12" spans="1:81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89" t="s">
        <v>7</v>
      </c>
      <c r="H12" s="89"/>
      <c r="I12" s="89"/>
      <c r="J12" s="89"/>
      <c r="K12" s="89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41</v>
      </c>
      <c r="T12" s="64" t="s">
        <v>41</v>
      </c>
      <c r="U12" s="64" t="s">
        <v>41</v>
      </c>
      <c r="V12" s="64" t="s">
        <v>42</v>
      </c>
      <c r="W12" s="64" t="s">
        <v>42</v>
      </c>
      <c r="X12" s="64" t="s">
        <v>42</v>
      </c>
      <c r="Y12" s="64" t="s">
        <v>42</v>
      </c>
      <c r="Z12" s="64" t="s">
        <v>42</v>
      </c>
      <c r="AA12" s="64" t="s">
        <v>43</v>
      </c>
      <c r="AB12" s="64" t="s">
        <v>43</v>
      </c>
      <c r="AC12" s="64" t="s">
        <v>43</v>
      </c>
      <c r="AD12" s="64" t="s">
        <v>44</v>
      </c>
      <c r="AE12" s="64" t="s">
        <v>44</v>
      </c>
      <c r="AF12" s="64" t="s">
        <v>45</v>
      </c>
      <c r="AG12" s="64" t="s">
        <v>45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46</v>
      </c>
      <c r="AP12" s="64" t="s">
        <v>47</v>
      </c>
      <c r="AQ12" s="64" t="s">
        <v>47</v>
      </c>
      <c r="AR12" s="64" t="s">
        <v>47</v>
      </c>
      <c r="AS12" s="64" t="s">
        <v>36</v>
      </c>
      <c r="AT12" s="64" t="s">
        <v>36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37</v>
      </c>
      <c r="BE12" s="64" t="s">
        <v>37</v>
      </c>
      <c r="BF12" s="64" t="s">
        <v>37</v>
      </c>
      <c r="BG12" s="64" t="s">
        <v>37</v>
      </c>
      <c r="BH12" s="64" t="s">
        <v>38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39</v>
      </c>
      <c r="BP12" s="64" t="s">
        <v>39</v>
      </c>
      <c r="BQ12" s="64" t="s">
        <v>39</v>
      </c>
      <c r="BR12" s="64" t="s">
        <v>39</v>
      </c>
      <c r="BS12" s="64" t="s">
        <v>180</v>
      </c>
      <c r="BT12" s="64" t="s">
        <v>180</v>
      </c>
      <c r="BU12" s="64" t="s">
        <v>180</v>
      </c>
      <c r="BV12" s="64" t="s">
        <v>180</v>
      </c>
      <c r="BW12" s="64" t="s">
        <v>180</v>
      </c>
      <c r="BX12" s="64" t="s">
        <v>180</v>
      </c>
      <c r="BY12" s="64" t="s">
        <v>180</v>
      </c>
      <c r="BZ12" s="64" t="s">
        <v>16</v>
      </c>
      <c r="CA12" s="64" t="s">
        <v>16</v>
      </c>
      <c r="CB12" s="64" t="s">
        <v>16</v>
      </c>
      <c r="CC12" s="64" t="s">
        <v>16</v>
      </c>
    </row>
    <row r="13" spans="1:81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89</v>
      </c>
      <c r="Q13" s="64" t="s">
        <v>90</v>
      </c>
      <c r="R13" s="64" t="s">
        <v>55</v>
      </c>
      <c r="S13" s="64" t="s">
        <v>56</v>
      </c>
      <c r="T13" s="64" t="s">
        <v>57</v>
      </c>
      <c r="U13" s="64" t="s">
        <v>50</v>
      </c>
      <c r="V13" s="64" t="s">
        <v>58</v>
      </c>
      <c r="W13" s="64" t="s">
        <v>58</v>
      </c>
      <c r="X13" s="64" t="s">
        <v>59</v>
      </c>
      <c r="Y13" s="64" t="s">
        <v>60</v>
      </c>
      <c r="Z13" s="64" t="s">
        <v>60</v>
      </c>
      <c r="AA13" s="64" t="s">
        <v>61</v>
      </c>
      <c r="AB13" s="64" t="s">
        <v>61</v>
      </c>
      <c r="AC13" s="64" t="s">
        <v>62</v>
      </c>
      <c r="AD13" s="64" t="s">
        <v>63</v>
      </c>
      <c r="AE13" s="64" t="s">
        <v>50</v>
      </c>
      <c r="AF13" s="64" t="s">
        <v>144</v>
      </c>
      <c r="AG13" s="64" t="s">
        <v>145</v>
      </c>
      <c r="AH13" s="64" t="s">
        <v>64</v>
      </c>
      <c r="AI13" s="64" t="s">
        <v>50</v>
      </c>
      <c r="AJ13" s="64" t="s">
        <v>66</v>
      </c>
      <c r="AK13" s="64" t="s">
        <v>67</v>
      </c>
      <c r="AL13" s="64" t="s">
        <v>64</v>
      </c>
      <c r="AM13" s="64" t="s">
        <v>65</v>
      </c>
      <c r="AN13" s="64" t="s">
        <v>68</v>
      </c>
      <c r="AO13" s="64" t="s">
        <v>68</v>
      </c>
      <c r="AP13" s="64" t="s">
        <v>65</v>
      </c>
      <c r="AQ13" s="64" t="s">
        <v>149</v>
      </c>
      <c r="AR13" s="64" t="s">
        <v>150</v>
      </c>
      <c r="AS13" s="64" t="s">
        <v>69</v>
      </c>
      <c r="AT13" s="64" t="s">
        <v>69</v>
      </c>
      <c r="AU13" s="64" t="s">
        <v>154</v>
      </c>
      <c r="AV13" s="64" t="s">
        <v>154</v>
      </c>
      <c r="AW13" s="64" t="s">
        <v>155</v>
      </c>
      <c r="AX13" s="64" t="s">
        <v>155</v>
      </c>
      <c r="AY13" s="64" t="s">
        <v>58</v>
      </c>
      <c r="AZ13" s="64" t="s">
        <v>58</v>
      </c>
      <c r="BA13" s="64" t="s">
        <v>48</v>
      </c>
      <c r="BB13" s="64" t="s">
        <v>48</v>
      </c>
      <c r="BC13" s="64" t="s">
        <v>49</v>
      </c>
      <c r="BD13" s="64" t="s">
        <v>49</v>
      </c>
      <c r="BE13" s="64" t="s">
        <v>156</v>
      </c>
      <c r="BF13" s="64" t="s">
        <v>156</v>
      </c>
      <c r="BG13" s="64" t="s">
        <v>159</v>
      </c>
      <c r="BH13" s="64" t="s">
        <v>160</v>
      </c>
      <c r="BI13" s="64" t="s">
        <v>163</v>
      </c>
      <c r="BJ13" s="64" t="s">
        <v>165</v>
      </c>
      <c r="BK13" s="64" t="s">
        <v>64</v>
      </c>
      <c r="BL13" s="64" t="s">
        <v>65</v>
      </c>
      <c r="BM13" s="64" t="s">
        <v>177</v>
      </c>
      <c r="BN13" s="64" t="s">
        <v>177</v>
      </c>
      <c r="BO13" s="64" t="s">
        <v>178</v>
      </c>
      <c r="BP13" s="64" t="s">
        <v>178</v>
      </c>
      <c r="BQ13" s="64" t="s">
        <v>51</v>
      </c>
      <c r="BR13" s="64" t="s">
        <v>185</v>
      </c>
      <c r="BS13" s="64" t="s">
        <v>183</v>
      </c>
      <c r="BT13" s="64" t="s">
        <v>90</v>
      </c>
      <c r="BU13" s="64" t="s">
        <v>183</v>
      </c>
      <c r="BV13" s="64" t="s">
        <v>199</v>
      </c>
      <c r="BW13" s="64" t="s">
        <v>186</v>
      </c>
      <c r="BX13" s="64" t="s">
        <v>186</v>
      </c>
      <c r="BY13" s="64" t="s">
        <v>187</v>
      </c>
      <c r="BZ13" s="64" t="s">
        <v>175</v>
      </c>
      <c r="CA13" s="64" t="s">
        <v>176</v>
      </c>
      <c r="CB13" s="64" t="s">
        <v>181</v>
      </c>
      <c r="CC13" s="64" t="s">
        <v>182</v>
      </c>
    </row>
    <row r="14" spans="1:81" x14ac:dyDescent="0.35">
      <c r="A14" t="str">
        <f t="shared" ref="A14:A54" si="0">IF(D14="","",(RIGHT(D14,LEN(D14)-SEARCH(" ",D14,1))))</f>
        <v>Ayers</v>
      </c>
      <c r="B14" t="str">
        <f t="shared" ref="B14:B54" si="1">IF(D14="","",(LEFT(D14,SEARCH(" ",D14,1))))</f>
        <v xml:space="preserve">Gabrielle </v>
      </c>
      <c r="C14" s="12">
        <v>46</v>
      </c>
      <c r="D14" t="s">
        <v>197</v>
      </c>
      <c r="E14" s="12">
        <f>IF(COUNT(N14:CC14)=0,"", COUNT(N14:CC14))</f>
        <v>1</v>
      </c>
      <c r="F14" s="12">
        <f t="shared" ref="F14:F54" si="2">_xlfn.IFS(E14="","",E14=1,1,E14=2,2,E14=3,3,E14=4,4,E14=5,5,E14&gt;5,5)</f>
        <v>1</v>
      </c>
      <c r="G14" s="71">
        <f>IFERROR(LARGE((N14:CC14),1),"")</f>
        <v>625.20000000000005</v>
      </c>
      <c r="H14" s="71" t="str">
        <f>IFERROR(LARGE((N14:CC14),2),"")</f>
        <v/>
      </c>
      <c r="I14" s="71" t="str">
        <f>IFERROR(LARGE((N14:CC14),3),"")</f>
        <v/>
      </c>
      <c r="J14" s="71" t="str">
        <f>IFERROR(LARGE((N14:CC14),4),"")</f>
        <v/>
      </c>
      <c r="K14" s="71" t="str">
        <f t="shared" ref="K14:K54" si="3">IFERROR(LARGE((N14:CC14),5),"")</f>
        <v/>
      </c>
      <c r="L14" s="72">
        <f t="shared" ref="L14:L54" si="4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>
        <v>625.20000000000005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</row>
    <row r="15" spans="1:81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106</v>
      </c>
      <c r="E15" s="12">
        <f>IF(COUNT(N15:CC15)=0,"", COUNT(N15:CC15))</f>
        <v>6</v>
      </c>
      <c r="F15" s="12">
        <f t="shared" si="2"/>
        <v>5</v>
      </c>
      <c r="G15" s="71">
        <f>IFERROR(LARGE((N15:CC15),1),"")</f>
        <v>628.70000000000005</v>
      </c>
      <c r="H15" s="71">
        <f>IFERROR(LARGE((N15:CC15),2),"")</f>
        <v>628.4</v>
      </c>
      <c r="I15" s="71">
        <f>IFERROR(LARGE((N15:CC15),3),"")</f>
        <v>626.79999999999995</v>
      </c>
      <c r="J15" s="71">
        <f>IFERROR(LARGE((N15:CC15),4),"")</f>
        <v>625.1</v>
      </c>
      <c r="K15" s="71">
        <f t="shared" si="3"/>
        <v>624.5</v>
      </c>
      <c r="L15" s="72">
        <f t="shared" si="4"/>
        <v>626.70000000000005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>
        <v>625.1</v>
      </c>
      <c r="Z15" s="12">
        <v>628.4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620.4</v>
      </c>
      <c r="AT15" s="12">
        <v>624.5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>
        <v>626.79999999999995</v>
      </c>
      <c r="BX15" s="12">
        <v>628.70000000000005</v>
      </c>
      <c r="BY15" s="12" t="s">
        <v>12</v>
      </c>
      <c r="BZ15" s="12" t="s">
        <v>12</v>
      </c>
      <c r="CA15" s="12" t="s">
        <v>12</v>
      </c>
      <c r="CB15" s="12" t="s">
        <v>12</v>
      </c>
      <c r="CC15" s="12" t="s">
        <v>12</v>
      </c>
    </row>
    <row r="16" spans="1:81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108</v>
      </c>
      <c r="E16" s="12">
        <f>IF(COUNT(N16:CC16)=0,"", COUNT(N16:CC16))</f>
        <v>10</v>
      </c>
      <c r="F16" s="12">
        <f t="shared" si="2"/>
        <v>5</v>
      </c>
      <c r="G16" s="71">
        <f>IFERROR(LARGE((N16:CC16),1),"")</f>
        <v>628.1</v>
      </c>
      <c r="H16" s="71">
        <f>IFERROR(LARGE((N16:CC16),2),"")</f>
        <v>627.4</v>
      </c>
      <c r="I16" s="71">
        <f>IFERROR(LARGE((N16:CC16),3),"")</f>
        <v>626.20000000000005</v>
      </c>
      <c r="J16" s="71">
        <f>IFERROR(LARGE((N16:CC16),4),"")</f>
        <v>625.70000000000005</v>
      </c>
      <c r="K16" s="71">
        <f t="shared" si="3"/>
        <v>624.5</v>
      </c>
      <c r="L16" s="72">
        <f t="shared" si="4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625.70000000000005</v>
      </c>
      <c r="AA16" s="12">
        <v>624.5</v>
      </c>
      <c r="AB16" s="12">
        <v>616.70000000000005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623.6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>
        <v>624.1</v>
      </c>
      <c r="AR16" s="12" t="s">
        <v>12</v>
      </c>
      <c r="AS16" s="12">
        <v>626.20000000000005</v>
      </c>
      <c r="AT16" s="12">
        <v>627.4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>
        <v>628.1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>
        <v>620.79999999999995</v>
      </c>
      <c r="BX16" s="12">
        <v>617.20000000000005</v>
      </c>
      <c r="BY16" s="12" t="s">
        <v>12</v>
      </c>
      <c r="BZ16" s="12" t="s">
        <v>12</v>
      </c>
      <c r="CA16" s="12" t="s">
        <v>12</v>
      </c>
      <c r="CB16" s="12" t="s">
        <v>12</v>
      </c>
      <c r="CC16" s="12" t="s">
        <v>12</v>
      </c>
    </row>
    <row r="17" spans="1:81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161</v>
      </c>
      <c r="E17" s="12">
        <f>IF(COUNT(N17:CC17)=0,"", COUNT(N17:CC17))</f>
        <v>5</v>
      </c>
      <c r="F17" s="12">
        <f t="shared" si="2"/>
        <v>5</v>
      </c>
      <c r="G17" s="71">
        <f>IFERROR(LARGE((N17:CC17),1),"")</f>
        <v>625.9</v>
      </c>
      <c r="H17" s="71">
        <f>IFERROR(LARGE((N17:CC17),2),"")</f>
        <v>618.70000000000005</v>
      </c>
      <c r="I17" s="71">
        <f>IFERROR(LARGE((N17:CC17),3),"")</f>
        <v>618.70000000000005</v>
      </c>
      <c r="J17" s="71">
        <f>IFERROR(LARGE((N17:CC17),4),"")</f>
        <v>617.29999999999995</v>
      </c>
      <c r="K17" s="71">
        <f t="shared" si="3"/>
        <v>610.20000000000005</v>
      </c>
      <c r="L17" s="72">
        <f t="shared" si="4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625.9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610.20000000000005</v>
      </c>
      <c r="BN17" s="12">
        <v>618.70000000000005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>
        <v>617.29999999999995</v>
      </c>
      <c r="BX17" s="12">
        <v>618.70000000000005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</row>
    <row r="18" spans="1:81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113</v>
      </c>
      <c r="E18" s="12">
        <f>IF(COUNT(N18:CC18)=0,"", COUNT(N18:CC18))</f>
        <v>10</v>
      </c>
      <c r="F18" s="12">
        <f t="shared" si="2"/>
        <v>5</v>
      </c>
      <c r="G18" s="71">
        <f>IFERROR(LARGE((N18:CC18),1),"")</f>
        <v>625.6</v>
      </c>
      <c r="H18" s="71">
        <f>IFERROR(LARGE((N18:CC18),2),"")</f>
        <v>623</v>
      </c>
      <c r="I18" s="71">
        <f>IFERROR(LARGE((N18:CC18),3),"")</f>
        <v>621.1</v>
      </c>
      <c r="J18" s="71">
        <f>IFERROR(LARGE((N18:CC18),4),"")</f>
        <v>620.6</v>
      </c>
      <c r="K18" s="71">
        <f t="shared" si="3"/>
        <v>620.5</v>
      </c>
      <c r="L18" s="72">
        <f t="shared" si="4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>
        <v>625.6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>
        <v>623</v>
      </c>
      <c r="AR18" s="12">
        <v>620.5</v>
      </c>
      <c r="AS18" s="12">
        <v>607.6</v>
      </c>
      <c r="AT18" s="12">
        <v>615.20000000000005</v>
      </c>
      <c r="AU18" s="12">
        <v>621.1</v>
      </c>
      <c r="AV18" s="12">
        <v>615.4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>
        <v>611.29999999999995</v>
      </c>
      <c r="BH18" s="12">
        <v>620.6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>
        <v>612.9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</row>
    <row r="19" spans="1:81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97</v>
      </c>
      <c r="E19" s="12">
        <f>IF(COUNT(N19:CC19)=0,"", COUNT(N19:CC19))</f>
        <v>5</v>
      </c>
      <c r="F19" s="12">
        <f t="shared" si="2"/>
        <v>5</v>
      </c>
      <c r="G19" s="71">
        <f>IFERROR(LARGE((N19:CC19),1),"")</f>
        <v>626.5</v>
      </c>
      <c r="H19" s="71">
        <f>IFERROR(LARGE((N19:CC19),2),"")</f>
        <v>624.79999999999995</v>
      </c>
      <c r="I19" s="71">
        <f>IFERROR(LARGE((N19:CC19),3),"")</f>
        <v>624.4</v>
      </c>
      <c r="J19" s="71">
        <f>IFERROR(LARGE((N19:CC19),4),"")</f>
        <v>621.70000000000005</v>
      </c>
      <c r="K19" s="71">
        <f t="shared" si="3"/>
        <v>619.5</v>
      </c>
      <c r="L19" s="72">
        <f t="shared" si="4"/>
        <v>623.37999999999988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>
        <v>626.5</v>
      </c>
      <c r="V19" s="12" t="s">
        <v>12</v>
      </c>
      <c r="W19" s="12" t="s">
        <v>12</v>
      </c>
      <c r="X19" s="12" t="s">
        <v>12</v>
      </c>
      <c r="Y19" s="12">
        <v>624.4</v>
      </c>
      <c r="Z19" s="12">
        <v>624.79999999999995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>
        <v>621.70000000000005</v>
      </c>
      <c r="AO19" s="12">
        <v>619.5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 t="s">
        <v>12</v>
      </c>
      <c r="CC19" s="12" t="s">
        <v>12</v>
      </c>
    </row>
    <row r="20" spans="1:81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169</v>
      </c>
      <c r="E20" s="12">
        <f>IF(COUNT(N20:CC20)=0,"", COUNT(N20:CC20))</f>
        <v>4</v>
      </c>
      <c r="F20" s="12">
        <f t="shared" si="2"/>
        <v>4</v>
      </c>
      <c r="G20" s="71">
        <f>IFERROR(LARGE((N20:CC20),1),"")</f>
        <v>628.79999999999995</v>
      </c>
      <c r="H20" s="71">
        <f>IFERROR(LARGE((N20:CC20),2),"")</f>
        <v>625.20000000000005</v>
      </c>
      <c r="I20" s="71">
        <f>IFERROR(LARGE((N20:CC20),3),"")</f>
        <v>624.70000000000005</v>
      </c>
      <c r="J20" s="71">
        <f>IFERROR(LARGE((N20:CC20),4),"")</f>
        <v>624.70000000000005</v>
      </c>
      <c r="K20" s="71" t="str">
        <f t="shared" si="3"/>
        <v/>
      </c>
      <c r="L20" s="72">
        <f t="shared" si="4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>
        <v>625.20000000000005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>
        <v>624.70000000000005</v>
      </c>
      <c r="BW20" s="12">
        <v>624.70000000000005</v>
      </c>
      <c r="BX20" s="12">
        <v>628.79999999999995</v>
      </c>
      <c r="BY20" s="12" t="s">
        <v>12</v>
      </c>
      <c r="BZ20" s="12" t="s">
        <v>12</v>
      </c>
      <c r="CA20" s="12" t="s">
        <v>12</v>
      </c>
      <c r="CB20" s="12" t="s">
        <v>12</v>
      </c>
      <c r="CC20" s="12" t="s">
        <v>12</v>
      </c>
    </row>
    <row r="21" spans="1:81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98</v>
      </c>
      <c r="E21" s="12">
        <f>IF(COUNT(N21:CC21)=0,"", COUNT(N21:CC21))</f>
        <v>12</v>
      </c>
      <c r="F21" s="12">
        <f t="shared" si="2"/>
        <v>5</v>
      </c>
      <c r="G21" s="71">
        <f>IFERROR(LARGE((N21:CC21),1),"")</f>
        <v>627.4</v>
      </c>
      <c r="H21" s="71">
        <f>IFERROR(LARGE((N21:CC21),2),"")</f>
        <v>626.4</v>
      </c>
      <c r="I21" s="71">
        <f>IFERROR(LARGE((N21:CC21),3),"")</f>
        <v>624.79999999999995</v>
      </c>
      <c r="J21" s="71">
        <f>IFERROR(LARGE((N21:CC21),4),"")</f>
        <v>624.70000000000005</v>
      </c>
      <c r="K21" s="71">
        <f t="shared" si="3"/>
        <v>624.20000000000005</v>
      </c>
      <c r="L21" s="72">
        <f t="shared" si="4"/>
        <v>625.5</v>
      </c>
      <c r="N21" s="12" t="s">
        <v>12</v>
      </c>
      <c r="O21" s="12">
        <v>621.79999999999995</v>
      </c>
      <c r="P21" s="12">
        <v>624.79999999999995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617.20000000000005</v>
      </c>
      <c r="Z21" s="12">
        <v>626.4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>
        <v>622.1</v>
      </c>
      <c r="AR21" s="12">
        <v>624.20000000000005</v>
      </c>
      <c r="AS21" s="12">
        <v>627.4</v>
      </c>
      <c r="AT21" s="12">
        <v>624.70000000000005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>
        <v>620</v>
      </c>
      <c r="BN21" s="12">
        <v>622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>
        <v>619</v>
      </c>
      <c r="BX21" s="12">
        <v>621.20000000000005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</row>
    <row r="22" spans="1:81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103</v>
      </c>
      <c r="E22" s="12">
        <f>IF(COUNT(N22:CC22)=0,"", COUNT(N22:CC22))</f>
        <v>5</v>
      </c>
      <c r="F22" s="12">
        <f t="shared" si="2"/>
        <v>5</v>
      </c>
      <c r="G22" s="71">
        <f>IFERROR(LARGE((N22:CC22),1),"")</f>
        <v>628.1</v>
      </c>
      <c r="H22" s="71">
        <f>IFERROR(LARGE((N22:CC22),2),"")</f>
        <v>627.70000000000005</v>
      </c>
      <c r="I22" s="71">
        <f>IFERROR(LARGE((N22:CC22),3),"")</f>
        <v>627</v>
      </c>
      <c r="J22" s="71">
        <f>IFERROR(LARGE((N22:CC22),4),"")</f>
        <v>626.9</v>
      </c>
      <c r="K22" s="71">
        <f t="shared" si="3"/>
        <v>619.70000000000005</v>
      </c>
      <c r="L22" s="72">
        <f t="shared" si="4"/>
        <v>625.88000000000011</v>
      </c>
      <c r="N22" s="12" t="s">
        <v>12</v>
      </c>
      <c r="O22" s="12">
        <v>628.1</v>
      </c>
      <c r="P22" s="12">
        <v>627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626.9</v>
      </c>
      <c r="Z22" s="12">
        <v>619.70000000000005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627.70000000000005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</row>
    <row r="23" spans="1:81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112</v>
      </c>
      <c r="E23" s="12">
        <f>IF(COUNT(N23:CC23)=0,"", COUNT(N23:CC23))</f>
        <v>7</v>
      </c>
      <c r="F23" s="12">
        <f t="shared" si="2"/>
        <v>5</v>
      </c>
      <c r="G23" s="71">
        <f>IFERROR(LARGE((N23:CC23),1),"")</f>
        <v>625.9</v>
      </c>
      <c r="H23" s="71">
        <f>IFERROR(LARGE((N23:CC23),2),"")</f>
        <v>621.1</v>
      </c>
      <c r="I23" s="71">
        <f>IFERROR(LARGE((N23:CC23),3),"")</f>
        <v>620.1</v>
      </c>
      <c r="J23" s="71">
        <f>IFERROR(LARGE((N23:CC23),4),"")</f>
        <v>619.29999999999995</v>
      </c>
      <c r="K23" s="71">
        <f t="shared" si="3"/>
        <v>618.6</v>
      </c>
      <c r="L23" s="72">
        <f t="shared" si="4"/>
        <v>620.99999999999989</v>
      </c>
      <c r="N23" s="12" t="s">
        <v>12</v>
      </c>
      <c r="O23" s="12" t="s">
        <v>12</v>
      </c>
      <c r="P23" s="12">
        <v>625.9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620.1</v>
      </c>
      <c r="AB23" s="12">
        <v>619.29999999999995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618.6</v>
      </c>
      <c r="AT23" s="12">
        <v>613.70000000000005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>
        <v>617</v>
      </c>
      <c r="BX23" s="12">
        <v>621.1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</row>
    <row r="24" spans="1:81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139</v>
      </c>
      <c r="E24" s="12">
        <f>IF(COUNT(N24:CC24)=0,"", COUNT(N24:CC24))</f>
        <v>3</v>
      </c>
      <c r="F24" s="12">
        <f t="shared" si="2"/>
        <v>3</v>
      </c>
      <c r="G24" s="71">
        <f>IFERROR(LARGE((N24:CC24),1),"")</f>
        <v>625.9</v>
      </c>
      <c r="H24" s="71">
        <f>IFERROR(LARGE((N24:CC24),2),"")</f>
        <v>625.5</v>
      </c>
      <c r="I24" s="71">
        <f>IFERROR(LARGE((N24:CC24),3),"")</f>
        <v>618.1</v>
      </c>
      <c r="J24" s="71" t="str">
        <f>IFERROR(LARGE((N24:CC24),4),"")</f>
        <v/>
      </c>
      <c r="K24" s="71" t="str">
        <f t="shared" si="3"/>
        <v/>
      </c>
      <c r="L24" s="72">
        <f t="shared" si="4"/>
        <v>623.16666666666663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>
        <v>625.5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>
        <v>625.9</v>
      </c>
      <c r="BX24" s="12">
        <v>618.1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</row>
    <row r="25" spans="1:81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196</v>
      </c>
      <c r="E25" s="12">
        <f>IF(COUNT(N25:CC25)=0,"", COUNT(N25:CC25))</f>
        <v>1</v>
      </c>
      <c r="F25" s="12">
        <f t="shared" si="2"/>
        <v>1</v>
      </c>
      <c r="G25" s="71">
        <f>IFERROR(LARGE((N25:CC25),1),"")</f>
        <v>625.5</v>
      </c>
      <c r="H25" s="71" t="str">
        <f>IFERROR(LARGE((N25:CC25),2),"")</f>
        <v/>
      </c>
      <c r="I25" s="71" t="str">
        <f>IFERROR(LARGE((N25:CC25),3),"")</f>
        <v/>
      </c>
      <c r="J25" s="71" t="str">
        <f>IFERROR(LARGE((N25:CC25),4),"")</f>
        <v/>
      </c>
      <c r="K25" s="71" t="str">
        <f t="shared" si="3"/>
        <v/>
      </c>
      <c r="L25" s="72">
        <f t="shared" si="4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>
        <v>625.5</v>
      </c>
      <c r="BY25" s="12" t="s">
        <v>12</v>
      </c>
      <c r="BZ25" s="12" t="s">
        <v>12</v>
      </c>
      <c r="CA25" s="12" t="s">
        <v>12</v>
      </c>
      <c r="CB25" s="12" t="s">
        <v>12</v>
      </c>
      <c r="CC25" s="12" t="s">
        <v>12</v>
      </c>
    </row>
    <row r="26" spans="1:81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143</v>
      </c>
      <c r="E26" s="12">
        <f>IF(COUNT(N26:CC26)=0,"", COUNT(N26:CC26))</f>
        <v>4</v>
      </c>
      <c r="F26" s="12">
        <f t="shared" si="2"/>
        <v>4</v>
      </c>
      <c r="G26" s="71">
        <f>IFERROR(LARGE((N26:CC26),1),"")</f>
        <v>627.79999999999995</v>
      </c>
      <c r="H26" s="71">
        <f>IFERROR(LARGE((N26:CC26),2),"")</f>
        <v>621.79999999999995</v>
      </c>
      <c r="I26" s="71">
        <f>IFERROR(LARGE((N26:CC26),3),"")</f>
        <v>621.1</v>
      </c>
      <c r="J26" s="71">
        <f>IFERROR(LARGE((N26:CC26),4),"")</f>
        <v>616.5</v>
      </c>
      <c r="K26" s="71" t="str">
        <f t="shared" si="3"/>
        <v/>
      </c>
      <c r="L26" s="72">
        <f t="shared" si="4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>
        <v>627.79999999999995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621.1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>
        <v>616.5</v>
      </c>
      <c r="BX26" s="12">
        <v>621.79999999999995</v>
      </c>
      <c r="BY26" s="12" t="s">
        <v>12</v>
      </c>
      <c r="BZ26" s="12" t="s">
        <v>12</v>
      </c>
      <c r="CA26" s="12" t="s">
        <v>12</v>
      </c>
      <c r="CB26" s="12" t="s">
        <v>12</v>
      </c>
      <c r="CC26" s="12" t="s">
        <v>12</v>
      </c>
    </row>
    <row r="27" spans="1:81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102</v>
      </c>
      <c r="E27" s="12">
        <f>IF(COUNT(N27:CC27)=0,"", COUNT(N27:CC27))</f>
        <v>10</v>
      </c>
      <c r="F27" s="12">
        <f t="shared" si="2"/>
        <v>5</v>
      </c>
      <c r="G27" s="71">
        <f>IFERROR(LARGE((N27:CC27),1),"")</f>
        <v>626</v>
      </c>
      <c r="H27" s="71">
        <f>IFERROR(LARGE((N27:CC27),2),"")</f>
        <v>624.29999999999995</v>
      </c>
      <c r="I27" s="71">
        <f>IFERROR(LARGE((N27:CC27),3),"")</f>
        <v>624.20000000000005</v>
      </c>
      <c r="J27" s="71">
        <f>IFERROR(LARGE((N27:CC27),4),"")</f>
        <v>623.1</v>
      </c>
      <c r="K27" s="71">
        <f t="shared" si="3"/>
        <v>623</v>
      </c>
      <c r="L27" s="72">
        <f t="shared" si="4"/>
        <v>624.12</v>
      </c>
      <c r="N27" s="12" t="s">
        <v>12</v>
      </c>
      <c r="O27" s="12">
        <v>620.20000000000005</v>
      </c>
      <c r="P27" s="12">
        <v>623.1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622.79999999999995</v>
      </c>
      <c r="Z27" s="12">
        <v>624.29999999999995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622.20000000000005</v>
      </c>
      <c r="AT27" s="12">
        <v>626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>
        <v>613.1</v>
      </c>
      <c r="BJ27" s="12">
        <v>624.20000000000005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>
        <v>615.79999999999995</v>
      </c>
      <c r="BX27" s="12">
        <v>623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</row>
    <row r="28" spans="1:81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96</v>
      </c>
      <c r="E28" s="12">
        <f>IF(COUNT(N28:CC28)=0,"", COUNT(N28:CC28))</f>
        <v>21</v>
      </c>
      <c r="F28" s="12">
        <f t="shared" si="2"/>
        <v>5</v>
      </c>
      <c r="G28" s="71">
        <f>IFERROR(LARGE((N28:CC28),1),"")</f>
        <v>626.9</v>
      </c>
      <c r="H28" s="71">
        <f>IFERROR(LARGE((N28:CC28),2),"")</f>
        <v>626.79999999999995</v>
      </c>
      <c r="I28" s="71">
        <f>IFERROR(LARGE((N28:CC28),3),"")</f>
        <v>625.9</v>
      </c>
      <c r="J28" s="71">
        <f>IFERROR(LARGE((N28:CC28),4),"")</f>
        <v>625.70000000000005</v>
      </c>
      <c r="K28" s="71">
        <f t="shared" si="3"/>
        <v>625.4</v>
      </c>
      <c r="L28" s="72">
        <f t="shared" si="4"/>
        <v>626.1400000000001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>
        <v>618.9</v>
      </c>
      <c r="V28" s="12" t="s">
        <v>12</v>
      </c>
      <c r="W28" s="12" t="s">
        <v>12</v>
      </c>
      <c r="X28" s="12" t="s">
        <v>12</v>
      </c>
      <c r="Y28" s="12">
        <v>620</v>
      </c>
      <c r="Z28" s="12">
        <v>624.1</v>
      </c>
      <c r="AA28" s="12">
        <v>622.29999999999995</v>
      </c>
      <c r="AB28" s="12">
        <v>626.79999999999995</v>
      </c>
      <c r="AC28" s="12" t="s">
        <v>12</v>
      </c>
      <c r="AD28" s="12" t="s">
        <v>12</v>
      </c>
      <c r="AE28" s="12" t="s">
        <v>12</v>
      </c>
      <c r="AF28" s="12">
        <v>621.29999999999995</v>
      </c>
      <c r="AG28" s="12">
        <v>622.20000000000005</v>
      </c>
      <c r="AH28" s="12" t="s">
        <v>12</v>
      </c>
      <c r="AI28" s="12">
        <v>624.1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>
        <v>625.4</v>
      </c>
      <c r="AO28" s="12">
        <v>618.5</v>
      </c>
      <c r="AP28" s="12">
        <v>625.9</v>
      </c>
      <c r="AQ28" s="12">
        <v>623.20000000000005</v>
      </c>
      <c r="AR28" s="12">
        <v>626.9</v>
      </c>
      <c r="AS28" s="12">
        <v>617.6</v>
      </c>
      <c r="AT28" s="12">
        <v>625.70000000000005</v>
      </c>
      <c r="AU28" s="12">
        <v>611.6</v>
      </c>
      <c r="AV28" s="12">
        <v>616.70000000000005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>
        <v>617.79999999999995</v>
      </c>
      <c r="BD28" s="12">
        <v>621.5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>
        <v>621.29999999999995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>
        <v>620.1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</row>
    <row r="29" spans="1:81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104</v>
      </c>
      <c r="E29" s="12">
        <f>IF(COUNT(N29:CC29)=0,"", COUNT(N29:CC29))</f>
        <v>9</v>
      </c>
      <c r="F29" s="12">
        <f t="shared" si="2"/>
        <v>5</v>
      </c>
      <c r="G29" s="71">
        <f>IFERROR(LARGE((N29:CC29),1),"")</f>
        <v>627.4</v>
      </c>
      <c r="H29" s="71">
        <f>IFERROR(LARGE((N29:CC29),2),"")</f>
        <v>626.1</v>
      </c>
      <c r="I29" s="71">
        <f>IFERROR(LARGE((N29:CC29),3),"")</f>
        <v>624.1</v>
      </c>
      <c r="J29" s="71">
        <f>IFERROR(LARGE((N29:CC29),4),"")</f>
        <v>623.4</v>
      </c>
      <c r="K29" s="71">
        <f t="shared" si="3"/>
        <v>622.5</v>
      </c>
      <c r="L29" s="72">
        <f t="shared" si="4"/>
        <v>624.70000000000005</v>
      </c>
      <c r="N29" s="12" t="s">
        <v>12</v>
      </c>
      <c r="O29" s="12">
        <v>626.1</v>
      </c>
      <c r="P29" s="12">
        <v>619.79999999999995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621.1</v>
      </c>
      <c r="Z29" s="12">
        <v>623.4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>
        <v>624.1</v>
      </c>
      <c r="AT29" s="12">
        <v>617.4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>
        <v>622.5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>
        <v>627.4</v>
      </c>
      <c r="BX29" s="12">
        <v>621.5</v>
      </c>
      <c r="BY29" s="12" t="s">
        <v>12</v>
      </c>
      <c r="BZ29" s="12" t="s">
        <v>12</v>
      </c>
      <c r="CA29" s="12" t="s">
        <v>12</v>
      </c>
      <c r="CB29" s="12" t="s">
        <v>12</v>
      </c>
      <c r="CC29" s="12" t="s">
        <v>12</v>
      </c>
    </row>
    <row r="30" spans="1:81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99</v>
      </c>
      <c r="E30" s="12">
        <f>IF(COUNT(N30:CC30)=0,"", COUNT(N30:CC30))</f>
        <v>2</v>
      </c>
      <c r="F30" s="12">
        <f t="shared" si="2"/>
        <v>2</v>
      </c>
      <c r="G30" s="71">
        <f>IFERROR(LARGE((N30:CC30),1),"")</f>
        <v>628.6</v>
      </c>
      <c r="H30" s="71">
        <f>IFERROR(LARGE((N30:CC30),2),"")</f>
        <v>627.4</v>
      </c>
      <c r="I30" s="71" t="str">
        <f>IFERROR(LARGE((N30:CC30),3),"")</f>
        <v/>
      </c>
      <c r="J30" s="71" t="str">
        <f>IFERROR(LARGE((N30:CC30),4),"")</f>
        <v/>
      </c>
      <c r="K30" s="71" t="str">
        <f t="shared" si="3"/>
        <v/>
      </c>
      <c r="L30" s="72">
        <f t="shared" si="4"/>
        <v>628</v>
      </c>
      <c r="N30" s="12" t="s">
        <v>12</v>
      </c>
      <c r="O30" s="12" t="s">
        <v>12</v>
      </c>
      <c r="P30" s="12">
        <v>628.6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>
        <v>627.4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</row>
    <row r="31" spans="1:81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111</v>
      </c>
      <c r="E31" s="12">
        <f>IF(COUNT(N31:CC31)=0,"", COUNT(N31:CC31))</f>
        <v>10</v>
      </c>
      <c r="F31" s="12">
        <f t="shared" si="2"/>
        <v>5</v>
      </c>
      <c r="G31" s="71">
        <f>IFERROR(LARGE((N31:CC31),1),"")</f>
        <v>628.5</v>
      </c>
      <c r="H31" s="71">
        <f>IFERROR(LARGE((N31:CC31),2),"")</f>
        <v>627.1</v>
      </c>
      <c r="I31" s="71">
        <f>IFERROR(LARGE((N31:CC31),3),"")</f>
        <v>627.1</v>
      </c>
      <c r="J31" s="71">
        <f>IFERROR(LARGE((N31:CC31),4),"")</f>
        <v>625.79999999999995</v>
      </c>
      <c r="K31" s="71">
        <f t="shared" si="3"/>
        <v>624.70000000000005</v>
      </c>
      <c r="L31" s="72">
        <f t="shared" si="4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625.79999999999995</v>
      </c>
      <c r="AB31" s="12">
        <v>628.5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>
        <v>624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624.70000000000005</v>
      </c>
      <c r="AT31" s="12">
        <v>621.20000000000005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>
        <v>627.1</v>
      </c>
      <c r="AZ31" s="12">
        <v>627.1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>
        <v>624.1</v>
      </c>
      <c r="BL31" s="12" t="s">
        <v>12</v>
      </c>
      <c r="BM31" s="12" t="s">
        <v>12</v>
      </c>
      <c r="BN31" s="12" t="s">
        <v>12</v>
      </c>
      <c r="BO31" s="12">
        <v>622</v>
      </c>
      <c r="BP31" s="12">
        <v>619.29999999999995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</row>
    <row r="32" spans="1:81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107</v>
      </c>
      <c r="E32" s="12">
        <f>IF(COUNT(N32:CC32)=0,"", COUNT(N32:CC32))</f>
        <v>27</v>
      </c>
      <c r="F32" s="12">
        <f t="shared" si="2"/>
        <v>5</v>
      </c>
      <c r="G32" s="71">
        <f>IFERROR(LARGE((N32:CC32),1),"")</f>
        <v>632.29999999999995</v>
      </c>
      <c r="H32" s="71">
        <f>IFERROR(LARGE((N32:CC32),2),"")</f>
        <v>631</v>
      </c>
      <c r="I32" s="71">
        <f>IFERROR(LARGE((N32:CC32),3),"")</f>
        <v>630.6</v>
      </c>
      <c r="J32" s="71">
        <f>IFERROR(LARGE((N32:CC32),4),"")</f>
        <v>629.1</v>
      </c>
      <c r="K32" s="71">
        <f t="shared" si="3"/>
        <v>629</v>
      </c>
      <c r="L32" s="72">
        <f t="shared" si="4"/>
        <v>630.4</v>
      </c>
      <c r="N32" s="12" t="s">
        <v>12</v>
      </c>
      <c r="O32" s="12">
        <v>623.1</v>
      </c>
      <c r="P32" s="12">
        <v>625.9</v>
      </c>
      <c r="Q32" s="12" t="s">
        <v>12</v>
      </c>
      <c r="R32" s="12">
        <v>625.1</v>
      </c>
      <c r="S32" s="12" t="s">
        <v>12</v>
      </c>
      <c r="T32" s="12" t="s">
        <v>12</v>
      </c>
      <c r="U32" s="12">
        <v>621.4</v>
      </c>
      <c r="V32" s="12" t="s">
        <v>12</v>
      </c>
      <c r="W32" s="12" t="s">
        <v>12</v>
      </c>
      <c r="X32" s="12" t="s">
        <v>12</v>
      </c>
      <c r="Y32" s="12">
        <v>625.70000000000005</v>
      </c>
      <c r="Z32" s="12">
        <v>630.6</v>
      </c>
      <c r="AA32" s="12">
        <v>617.70000000000005</v>
      </c>
      <c r="AB32" s="12">
        <v>624.6</v>
      </c>
      <c r="AC32" s="12" t="s">
        <v>12</v>
      </c>
      <c r="AD32" s="12" t="s">
        <v>12</v>
      </c>
      <c r="AE32" s="12">
        <v>631</v>
      </c>
      <c r="AF32" s="12" t="s">
        <v>12</v>
      </c>
      <c r="AG32" s="12" t="s">
        <v>12</v>
      </c>
      <c r="AH32" s="12" t="s">
        <v>12</v>
      </c>
      <c r="AI32" s="12">
        <v>620.29999999999995</v>
      </c>
      <c r="AJ32" s="12" t="s">
        <v>12</v>
      </c>
      <c r="AK32" s="12">
        <v>624.29999999999995</v>
      </c>
      <c r="AL32" s="12" t="s">
        <v>12</v>
      </c>
      <c r="AM32" s="12" t="s">
        <v>12</v>
      </c>
      <c r="AN32" s="12">
        <v>626.70000000000005</v>
      </c>
      <c r="AO32" s="12">
        <v>629</v>
      </c>
      <c r="AP32" s="12">
        <v>626.9</v>
      </c>
      <c r="AQ32" s="12">
        <v>623.70000000000005</v>
      </c>
      <c r="AR32" s="12">
        <v>629.1</v>
      </c>
      <c r="AS32" s="12">
        <v>623</v>
      </c>
      <c r="AT32" s="12">
        <v>623.1</v>
      </c>
      <c r="AU32" s="12" t="s">
        <v>12</v>
      </c>
      <c r="AV32" s="12" t="s">
        <v>12</v>
      </c>
      <c r="AW32" s="12">
        <v>622.9</v>
      </c>
      <c r="AX32" s="12">
        <v>620.70000000000005</v>
      </c>
      <c r="AY32" s="12" t="s">
        <v>12</v>
      </c>
      <c r="AZ32" s="12" t="s">
        <v>12</v>
      </c>
      <c r="BA32" s="12">
        <v>612.70000000000005</v>
      </c>
      <c r="BB32" s="12">
        <v>622.9</v>
      </c>
      <c r="BC32" s="12" t="s">
        <v>12</v>
      </c>
      <c r="BD32" s="12" t="s">
        <v>12</v>
      </c>
      <c r="BE32" s="12">
        <v>625.4</v>
      </c>
      <c r="BF32" s="12">
        <v>624.1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>
        <v>632.29999999999995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>
        <v>619.29999999999995</v>
      </c>
      <c r="BX32" s="12">
        <v>622.6</v>
      </c>
      <c r="BY32" s="12" t="s">
        <v>12</v>
      </c>
      <c r="BZ32" s="12" t="s">
        <v>12</v>
      </c>
      <c r="CA32" s="12" t="s">
        <v>12</v>
      </c>
      <c r="CB32" s="12" t="s">
        <v>12</v>
      </c>
      <c r="CC32" s="12" t="s">
        <v>12</v>
      </c>
    </row>
    <row r="33" spans="1:81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110</v>
      </c>
      <c r="E33" s="12">
        <f>IF(COUNT(N33:CC33)=0,"", COUNT(N33:CC33))</f>
        <v>23</v>
      </c>
      <c r="F33" s="12">
        <f t="shared" si="2"/>
        <v>5</v>
      </c>
      <c r="G33" s="71">
        <f>IFERROR(LARGE((N33:CC33),1),"")</f>
        <v>631.4</v>
      </c>
      <c r="H33" s="71">
        <f>IFERROR(LARGE((N33:CC33),2),"")</f>
        <v>631.1</v>
      </c>
      <c r="I33" s="71">
        <f>IFERROR(LARGE((N33:CC33),3),"")</f>
        <v>630.9</v>
      </c>
      <c r="J33" s="71">
        <f>IFERROR(LARGE((N33:CC33),4),"")</f>
        <v>630.4</v>
      </c>
      <c r="K33" s="71">
        <f t="shared" si="3"/>
        <v>628.20000000000005</v>
      </c>
      <c r="L33" s="72">
        <f t="shared" si="4"/>
        <v>630.4</v>
      </c>
      <c r="N33" s="12" t="s">
        <v>12</v>
      </c>
      <c r="O33" s="12">
        <v>622.1</v>
      </c>
      <c r="P33" s="12">
        <v>625.4</v>
      </c>
      <c r="Q33" s="12" t="s">
        <v>12</v>
      </c>
      <c r="R33" s="12" t="s">
        <v>12</v>
      </c>
      <c r="S33" s="12" t="s">
        <v>12</v>
      </c>
      <c r="T33" s="12" t="s">
        <v>12</v>
      </c>
      <c r="U33" s="12">
        <v>624.1</v>
      </c>
      <c r="V33" s="12" t="s">
        <v>12</v>
      </c>
      <c r="W33" s="12" t="s">
        <v>12</v>
      </c>
      <c r="X33" s="12" t="s">
        <v>12</v>
      </c>
      <c r="Y33" s="12">
        <v>618.9</v>
      </c>
      <c r="Z33" s="12">
        <v>616.29999999999995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>
        <v>622.5</v>
      </c>
      <c r="AF33" s="12" t="s">
        <v>12</v>
      </c>
      <c r="AG33" s="12" t="s">
        <v>12</v>
      </c>
      <c r="AH33" s="12" t="s">
        <v>12</v>
      </c>
      <c r="AI33" s="12">
        <v>619.1</v>
      </c>
      <c r="AJ33" s="12" t="s">
        <v>12</v>
      </c>
      <c r="AK33" s="12" t="s">
        <v>12</v>
      </c>
      <c r="AL33" s="12" t="s">
        <v>12</v>
      </c>
      <c r="AM33" s="12">
        <v>625</v>
      </c>
      <c r="AN33" s="12" t="s">
        <v>12</v>
      </c>
      <c r="AO33" s="12" t="s">
        <v>12</v>
      </c>
      <c r="AP33" s="12">
        <v>627.9</v>
      </c>
      <c r="AQ33" s="12" t="s">
        <v>12</v>
      </c>
      <c r="AR33" s="12" t="s">
        <v>12</v>
      </c>
      <c r="AS33" s="12">
        <v>624.20000000000005</v>
      </c>
      <c r="AT33" s="12">
        <v>622.9</v>
      </c>
      <c r="AU33" s="12" t="s">
        <v>12</v>
      </c>
      <c r="AV33" s="12" t="s">
        <v>12</v>
      </c>
      <c r="AW33" s="12">
        <v>626.6</v>
      </c>
      <c r="AX33" s="12">
        <v>626.20000000000005</v>
      </c>
      <c r="AY33" s="12" t="s">
        <v>12</v>
      </c>
      <c r="AZ33" s="12" t="s">
        <v>12</v>
      </c>
      <c r="BA33" s="12">
        <v>626.9</v>
      </c>
      <c r="BB33" s="12">
        <v>630.4</v>
      </c>
      <c r="BC33" s="12" t="s">
        <v>12</v>
      </c>
      <c r="BD33" s="12" t="s">
        <v>12</v>
      </c>
      <c r="BE33" s="12">
        <v>630.9</v>
      </c>
      <c r="BF33" s="12">
        <v>631.4</v>
      </c>
      <c r="BG33" s="12">
        <v>624.20000000000005</v>
      </c>
      <c r="BH33" s="12">
        <v>628.20000000000005</v>
      </c>
      <c r="BI33" s="12">
        <v>607.6</v>
      </c>
      <c r="BJ33" s="12" t="s">
        <v>12</v>
      </c>
      <c r="BK33" s="12" t="s">
        <v>12</v>
      </c>
      <c r="BL33" s="12">
        <v>625.70000000000005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>
        <v>623.70000000000005</v>
      </c>
      <c r="BX33" s="12">
        <v>631.1</v>
      </c>
      <c r="BY33" s="12" t="s">
        <v>12</v>
      </c>
      <c r="BZ33" s="12" t="s">
        <v>12</v>
      </c>
      <c r="CA33" s="12" t="s">
        <v>12</v>
      </c>
      <c r="CB33" s="12" t="s">
        <v>12</v>
      </c>
      <c r="CC33" s="12" t="s">
        <v>12</v>
      </c>
    </row>
    <row r="34" spans="1:81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166</v>
      </c>
      <c r="E34" s="12">
        <f>IF(COUNT(N34:CC34)=0,"", COUNT(N34:CC34))</f>
        <v>1</v>
      </c>
      <c r="F34" s="12">
        <f t="shared" si="2"/>
        <v>1</v>
      </c>
      <c r="G34" s="71">
        <f>IFERROR(LARGE((N34:CC34),1),"")</f>
        <v>628.79999999999995</v>
      </c>
      <c r="H34" s="71" t="str">
        <f>IFERROR(LARGE((N34:CC34),2),"")</f>
        <v/>
      </c>
      <c r="I34" s="71" t="str">
        <f>IFERROR(LARGE((N34:CC34),3),"")</f>
        <v/>
      </c>
      <c r="J34" s="71" t="str">
        <f>IFERROR(LARGE((N34:CC34),4),"")</f>
        <v/>
      </c>
      <c r="K34" s="71" t="str">
        <f t="shared" si="3"/>
        <v/>
      </c>
      <c r="L34" s="72">
        <f t="shared" si="4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>
        <v>628.79999999999995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  <c r="CC34" s="12" t="s">
        <v>12</v>
      </c>
    </row>
    <row r="35" spans="1:81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93</v>
      </c>
      <c r="E35" s="12">
        <f>IF(COUNT(N35:CC35)=0,"", COUNT(N35:CC35))</f>
        <v>7</v>
      </c>
      <c r="F35" s="12">
        <f t="shared" si="2"/>
        <v>5</v>
      </c>
      <c r="G35" s="71">
        <f>IFERROR(LARGE((N35:CC35),1),"")</f>
        <v>632.6</v>
      </c>
      <c r="H35" s="71">
        <f>IFERROR(LARGE((N35:CC35),2),"")</f>
        <v>632</v>
      </c>
      <c r="I35" s="71">
        <f>IFERROR(LARGE((N35:CC35),3),"")</f>
        <v>631.4</v>
      </c>
      <c r="J35" s="71">
        <f>IFERROR(LARGE((N35:CC35),4),"")</f>
        <v>631.4</v>
      </c>
      <c r="K35" s="71">
        <f t="shared" si="3"/>
        <v>630.5</v>
      </c>
      <c r="L35" s="72">
        <f t="shared" si="4"/>
        <v>631.58000000000004</v>
      </c>
      <c r="N35" s="12" t="s">
        <v>12</v>
      </c>
      <c r="O35" s="12" t="s">
        <v>12</v>
      </c>
      <c r="P35" s="12" t="s">
        <v>12</v>
      </c>
      <c r="Q35" s="12">
        <v>631.4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>
        <v>632</v>
      </c>
      <c r="Y35" s="12">
        <v>630.5</v>
      </c>
      <c r="Z35" s="12">
        <v>632.6</v>
      </c>
      <c r="AA35" s="12" t="s">
        <v>12</v>
      </c>
      <c r="AB35" s="12" t="s">
        <v>12</v>
      </c>
      <c r="AC35" s="12">
        <v>631.4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>
        <v>628.79999999999995</v>
      </c>
      <c r="BN35" s="12">
        <v>626.1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</row>
    <row r="36" spans="1:81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114</v>
      </c>
      <c r="E36" s="12">
        <f>IF(COUNT(N36:CC36)=0,"", COUNT(N36:CC36))</f>
        <v>5</v>
      </c>
      <c r="F36" s="12">
        <f t="shared" si="2"/>
        <v>5</v>
      </c>
      <c r="G36" s="71">
        <f>IFERROR(LARGE((N36:CC36),1),"")</f>
        <v>627.6</v>
      </c>
      <c r="H36" s="71">
        <f>IFERROR(LARGE((N36:CC36),2),"")</f>
        <v>624.79999999999995</v>
      </c>
      <c r="I36" s="71">
        <f>IFERROR(LARGE((N36:CC36),3),"")</f>
        <v>623.4</v>
      </c>
      <c r="J36" s="71">
        <f>IFERROR(LARGE((N36:CC36),4),"")</f>
        <v>622.29999999999995</v>
      </c>
      <c r="K36" s="71">
        <f t="shared" si="3"/>
        <v>616.1</v>
      </c>
      <c r="L36" s="72">
        <f t="shared" si="4"/>
        <v>622.84</v>
      </c>
      <c r="N36" s="12" t="s">
        <v>12</v>
      </c>
      <c r="O36" s="12" t="s">
        <v>12</v>
      </c>
      <c r="P36" s="12">
        <v>627.6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>
        <v>624.79999999999995</v>
      </c>
      <c r="Z36" s="12">
        <v>622.29999999999995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>
        <v>616.1</v>
      </c>
      <c r="BX36" s="12">
        <v>623.4</v>
      </c>
      <c r="BY36" s="12" t="s">
        <v>12</v>
      </c>
      <c r="BZ36" s="12" t="s">
        <v>12</v>
      </c>
      <c r="CA36" s="12" t="s">
        <v>12</v>
      </c>
      <c r="CB36" s="12" t="s">
        <v>12</v>
      </c>
      <c r="CC36" s="12" t="s">
        <v>12</v>
      </c>
    </row>
    <row r="37" spans="1:81" x14ac:dyDescent="0.35">
      <c r="A37" t="str">
        <f t="shared" si="0"/>
        <v>Palfrie</v>
      </c>
      <c r="B37" t="str">
        <f t="shared" si="1"/>
        <v xml:space="preserve">Maggie </v>
      </c>
      <c r="C37" s="12">
        <v>41</v>
      </c>
      <c r="D37" t="s">
        <v>173</v>
      </c>
      <c r="E37" s="12">
        <f>IF(COUNT(N37:CC37)=0,"", COUNT(N37:CC37))</f>
        <v>6</v>
      </c>
      <c r="F37" s="12">
        <f t="shared" si="2"/>
        <v>5</v>
      </c>
      <c r="G37" s="71">
        <f>IFERROR(LARGE((N37:CC37),1),"")</f>
        <v>625.5</v>
      </c>
      <c r="H37" s="71">
        <f>IFERROR(LARGE((N37:CC37),2),"")</f>
        <v>622.6</v>
      </c>
      <c r="I37" s="71">
        <f>IFERROR(LARGE((N37:CC37),3),"")</f>
        <v>619.4</v>
      </c>
      <c r="J37" s="71">
        <f>IFERROR(LARGE((N37:CC37),4),"")</f>
        <v>618.4</v>
      </c>
      <c r="K37" s="71">
        <f t="shared" si="3"/>
        <v>616.70000000000005</v>
      </c>
      <c r="L37" s="72">
        <f t="shared" si="4"/>
        <v>620.5200000000001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625.5</v>
      </c>
      <c r="BL37" s="12" t="s">
        <v>12</v>
      </c>
      <c r="BM37" s="12">
        <v>616.70000000000005</v>
      </c>
      <c r="BN37" s="12" t="s">
        <v>12</v>
      </c>
      <c r="BO37" s="12">
        <v>616.4</v>
      </c>
      <c r="BP37" s="12" t="s">
        <v>12</v>
      </c>
      <c r="BQ37" s="12" t="s">
        <v>12</v>
      </c>
      <c r="BR37" s="12" t="s">
        <v>12</v>
      </c>
      <c r="BS37" s="12">
        <v>622.6</v>
      </c>
      <c r="BT37" s="12" t="s">
        <v>12</v>
      </c>
      <c r="BU37" s="12" t="s">
        <v>12</v>
      </c>
      <c r="BV37" s="12" t="s">
        <v>12</v>
      </c>
      <c r="BW37" s="12">
        <v>618.4</v>
      </c>
      <c r="BX37" s="12">
        <v>619.4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</row>
    <row r="38" spans="1:81" x14ac:dyDescent="0.35">
      <c r="A38" t="str">
        <f t="shared" si="0"/>
        <v>Passmore</v>
      </c>
      <c r="B38" t="str">
        <f t="shared" si="1"/>
        <v xml:space="preserve">Rylie </v>
      </c>
      <c r="C38" s="12">
        <v>30</v>
      </c>
      <c r="D38" t="s">
        <v>115</v>
      </c>
      <c r="E38" s="12">
        <f>IF(COUNT(N38:CC38)=0,"", COUNT(N38:CC38))</f>
        <v>6</v>
      </c>
      <c r="F38" s="12">
        <f t="shared" si="2"/>
        <v>5</v>
      </c>
      <c r="G38" s="71">
        <f>IFERROR(LARGE((N38:CC38),1),"")</f>
        <v>626.5</v>
      </c>
      <c r="H38" s="71">
        <f>IFERROR(LARGE((N38:CC38),2),"")</f>
        <v>625.1</v>
      </c>
      <c r="I38" s="71">
        <f>IFERROR(LARGE((N38:CC38),3),"")</f>
        <v>621.6</v>
      </c>
      <c r="J38" s="71">
        <f>IFERROR(LARGE((N38:CC38),4),"")</f>
        <v>620.6</v>
      </c>
      <c r="K38" s="71">
        <f t="shared" si="3"/>
        <v>620.29999999999995</v>
      </c>
      <c r="L38" s="72">
        <f t="shared" si="4"/>
        <v>622.81999999999994</v>
      </c>
      <c r="N38" s="12" t="s">
        <v>12</v>
      </c>
      <c r="O38" s="12" t="s">
        <v>12</v>
      </c>
      <c r="P38" s="12">
        <v>626.5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>
        <v>625.1</v>
      </c>
      <c r="Z38" s="12">
        <v>621.6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>
        <v>620.6</v>
      </c>
      <c r="AT38" s="12">
        <v>619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>
        <v>620.29999999999995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</row>
    <row r="39" spans="1:81" x14ac:dyDescent="0.35">
      <c r="A39" t="str">
        <f t="shared" si="0"/>
        <v>Perrin</v>
      </c>
      <c r="B39" t="str">
        <f t="shared" si="1"/>
        <v xml:space="preserve">Natalie </v>
      </c>
      <c r="C39" s="12">
        <v>39</v>
      </c>
      <c r="D39" t="s">
        <v>168</v>
      </c>
      <c r="E39" s="12">
        <f>IF(COUNT(N39:CC39)=0,"", COUNT(N39:CC39))</f>
        <v>1</v>
      </c>
      <c r="F39" s="12">
        <f t="shared" si="2"/>
        <v>1</v>
      </c>
      <c r="G39" s="71">
        <f>IFERROR(LARGE((N39:CC39),1),"")</f>
        <v>626.5</v>
      </c>
      <c r="H39" s="71" t="str">
        <f>IFERROR(LARGE((N39:CC39),2),"")</f>
        <v/>
      </c>
      <c r="I39" s="71" t="str">
        <f>IFERROR(LARGE((N39:CC39),3),"")</f>
        <v/>
      </c>
      <c r="J39" s="71" t="str">
        <f>IFERROR(LARGE((N39:CC39),4),"")</f>
        <v/>
      </c>
      <c r="K39" s="71" t="str">
        <f t="shared" si="3"/>
        <v/>
      </c>
      <c r="L39" s="72">
        <f t="shared" si="4"/>
        <v>626.5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>
        <v>626.5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  <c r="CC39" s="12" t="s">
        <v>12</v>
      </c>
    </row>
    <row r="40" spans="1:81" x14ac:dyDescent="0.35">
      <c r="A40" t="str">
        <f t="shared" si="0"/>
        <v>Probst</v>
      </c>
      <c r="B40" t="str">
        <f t="shared" si="1"/>
        <v xml:space="preserve">Elizabeth </v>
      </c>
      <c r="C40" s="12">
        <v>15</v>
      </c>
      <c r="D40" t="s">
        <v>101</v>
      </c>
      <c r="E40" s="12">
        <f>IF(COUNT(N40:CC40)=0,"", COUNT(N40:CC40))</f>
        <v>12</v>
      </c>
      <c r="F40" s="12">
        <f t="shared" si="2"/>
        <v>5</v>
      </c>
      <c r="G40" s="71">
        <f>IFERROR(LARGE((N40:CC40),1),"")</f>
        <v>629.79999999999995</v>
      </c>
      <c r="H40" s="71">
        <f>IFERROR(LARGE((N40:CC40),2),"")</f>
        <v>628.1</v>
      </c>
      <c r="I40" s="71">
        <f>IFERROR(LARGE((N40:CC40),3),"")</f>
        <v>626.4</v>
      </c>
      <c r="J40" s="71">
        <f>IFERROR(LARGE((N40:CC40),4),"")</f>
        <v>626.4</v>
      </c>
      <c r="K40" s="71">
        <f t="shared" si="3"/>
        <v>625.20000000000005</v>
      </c>
      <c r="L40" s="72">
        <f t="shared" si="4"/>
        <v>627.18000000000006</v>
      </c>
      <c r="N40" s="12" t="s">
        <v>12</v>
      </c>
      <c r="O40" s="12">
        <v>628.1</v>
      </c>
      <c r="P40" s="12">
        <v>629.79999999999995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>
        <v>620.1</v>
      </c>
      <c r="Z40" s="12">
        <v>626.4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>
        <v>626.4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>
        <v>622.4</v>
      </c>
      <c r="AT40" s="12">
        <v>623.5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>
        <v>619</v>
      </c>
      <c r="BK40" s="12" t="s">
        <v>12</v>
      </c>
      <c r="BL40" s="12" t="s">
        <v>12</v>
      </c>
      <c r="BM40" s="12">
        <v>622.5</v>
      </c>
      <c r="BN40" s="12">
        <v>625.1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>
        <v>622.9</v>
      </c>
      <c r="BX40" s="12">
        <v>625.20000000000005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</row>
    <row r="41" spans="1:81" x14ac:dyDescent="0.35">
      <c r="A41" t="str">
        <f t="shared" si="0"/>
        <v>Rhode</v>
      </c>
      <c r="B41" t="str">
        <f t="shared" si="1"/>
        <v xml:space="preserve">Emma </v>
      </c>
      <c r="C41" s="12">
        <v>32</v>
      </c>
      <c r="D41" t="s">
        <v>140</v>
      </c>
      <c r="E41" s="12">
        <f>IF(COUNT(N41:CC41)=0,"", COUNT(N41:CC41))</f>
        <v>2</v>
      </c>
      <c r="F41" s="12">
        <f t="shared" si="2"/>
        <v>2</v>
      </c>
      <c r="G41" s="71">
        <f>IFERROR(LARGE((N41:CC41),1),"")</f>
        <v>629</v>
      </c>
      <c r="H41" s="71">
        <f>IFERROR(LARGE((N41:CC41),2),"")</f>
        <v>628.29999999999995</v>
      </c>
      <c r="I41" s="71" t="str">
        <f>IFERROR(LARGE((N41:CC41),3),"")</f>
        <v/>
      </c>
      <c r="J41" s="71" t="str">
        <f>IFERROR(LARGE((N41:CC41),4),"")</f>
        <v/>
      </c>
      <c r="K41" s="71" t="str">
        <f t="shared" si="3"/>
        <v/>
      </c>
      <c r="L41" s="72">
        <f t="shared" si="4"/>
        <v>628.65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>
        <v>628.29999999999995</v>
      </c>
      <c r="AT41" s="12">
        <v>629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</row>
    <row r="42" spans="1:81" x14ac:dyDescent="0.35">
      <c r="A42" t="str">
        <f t="shared" si="0"/>
        <v>Schmeltzer</v>
      </c>
      <c r="B42" t="str">
        <f t="shared" si="1"/>
        <v xml:space="preserve">Elizabeth </v>
      </c>
      <c r="C42" s="12">
        <v>24</v>
      </c>
      <c r="D42" t="s">
        <v>109</v>
      </c>
      <c r="E42" s="12">
        <f>IF(COUNT(N42:CC42)=0,"", COUNT(N42:CC42))</f>
        <v>12</v>
      </c>
      <c r="F42" s="12">
        <f t="shared" si="2"/>
        <v>5</v>
      </c>
      <c r="G42" s="71">
        <f>IFERROR(LARGE((N42:CC42),1),"")</f>
        <v>630.1</v>
      </c>
      <c r="H42" s="71">
        <f>IFERROR(LARGE((N42:CC42),2),"")</f>
        <v>628.5</v>
      </c>
      <c r="I42" s="71">
        <f>IFERROR(LARGE((N42:CC42),3),"")</f>
        <v>628.5</v>
      </c>
      <c r="J42" s="71">
        <f>IFERROR(LARGE((N42:CC42),4),"")</f>
        <v>628.29999999999995</v>
      </c>
      <c r="K42" s="71">
        <f t="shared" si="3"/>
        <v>627.79999999999995</v>
      </c>
      <c r="L42" s="72">
        <f t="shared" si="4"/>
        <v>628.64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>
        <v>625.70000000000005</v>
      </c>
      <c r="Z42" s="12">
        <v>627.20000000000005</v>
      </c>
      <c r="AA42" s="12">
        <v>627.79999999999995</v>
      </c>
      <c r="AB42" s="12">
        <v>626.9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>
        <v>618.9</v>
      </c>
      <c r="AO42" s="12">
        <v>622.1</v>
      </c>
      <c r="AP42" s="12" t="s">
        <v>12</v>
      </c>
      <c r="AQ42" s="12" t="s">
        <v>12</v>
      </c>
      <c r="AR42" s="12" t="s">
        <v>12</v>
      </c>
      <c r="AS42" s="12">
        <v>628.5</v>
      </c>
      <c r="AT42" s="12">
        <v>630.1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>
        <v>628.29999999999995</v>
      </c>
      <c r="AZ42" s="12">
        <v>628.5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>
        <v>626.79999999999995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>
        <v>627.5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</row>
    <row r="43" spans="1:81" x14ac:dyDescent="0.35">
      <c r="A43" t="str">
        <f t="shared" si="0"/>
        <v>Seabrooke</v>
      </c>
      <c r="B43" t="str">
        <f t="shared" si="1"/>
        <v xml:space="preserve">Carley </v>
      </c>
      <c r="C43" s="12">
        <v>43</v>
      </c>
      <c r="D43" t="s">
        <v>136</v>
      </c>
      <c r="E43" s="12">
        <f>IF(COUNT(N43:CC43)=0,"", COUNT(N43:CC43))</f>
        <v>4</v>
      </c>
      <c r="F43" s="12">
        <f t="shared" si="2"/>
        <v>4</v>
      </c>
      <c r="G43" s="71">
        <f>IFERROR(LARGE((N43:CC43),1),"")</f>
        <v>627.29999999999995</v>
      </c>
      <c r="H43" s="71">
        <f>IFERROR(LARGE((N43:CC43),2),"")</f>
        <v>623.79999999999995</v>
      </c>
      <c r="I43" s="71">
        <f>IFERROR(LARGE((N43:CC43),3),"")</f>
        <v>617.1</v>
      </c>
      <c r="J43" s="71">
        <f>IFERROR(LARGE((N43:CC43),4),"")</f>
        <v>615.5</v>
      </c>
      <c r="K43" s="71" t="str">
        <f t="shared" si="3"/>
        <v/>
      </c>
      <c r="L43" s="72">
        <f t="shared" si="4"/>
        <v>620.92499999999995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>
        <v>627.29999999999995</v>
      </c>
      <c r="BN43" s="12" t="s">
        <v>12</v>
      </c>
      <c r="BO43" s="12">
        <v>623.79999999999995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>
        <v>617.1</v>
      </c>
      <c r="BX43" s="12">
        <v>615.5</v>
      </c>
      <c r="BY43" s="12" t="s">
        <v>12</v>
      </c>
      <c r="BZ43" s="12" t="s">
        <v>12</v>
      </c>
      <c r="CA43" s="12" t="s">
        <v>12</v>
      </c>
      <c r="CB43" s="12" t="s">
        <v>12</v>
      </c>
      <c r="CC43" s="12" t="s">
        <v>12</v>
      </c>
    </row>
    <row r="44" spans="1:81" x14ac:dyDescent="0.35">
      <c r="A44" t="str">
        <f t="shared" si="0"/>
        <v>Singleton</v>
      </c>
      <c r="B44" t="str">
        <f t="shared" si="1"/>
        <v xml:space="preserve">Hailey </v>
      </c>
      <c r="C44" s="12">
        <v>31</v>
      </c>
      <c r="D44" t="s">
        <v>116</v>
      </c>
      <c r="E44" s="12">
        <f>IF(COUNT(N44:CC44)=0,"", COUNT(N44:CC44))</f>
        <v>4</v>
      </c>
      <c r="F44" s="12">
        <f t="shared" si="2"/>
        <v>4</v>
      </c>
      <c r="G44" s="71">
        <f>IFERROR(LARGE((N44:CC44),1),"")</f>
        <v>626.70000000000005</v>
      </c>
      <c r="H44" s="71">
        <f>IFERROR(LARGE((N44:CC44),2),"")</f>
        <v>618.4</v>
      </c>
      <c r="I44" s="71">
        <f>IFERROR(LARGE((N44:CC44),3),"")</f>
        <v>615.5</v>
      </c>
      <c r="J44" s="71">
        <f>IFERROR(LARGE((N44:CC44),4),"")</f>
        <v>611.79999999999995</v>
      </c>
      <c r="K44" s="71" t="str">
        <f t="shared" si="3"/>
        <v/>
      </c>
      <c r="L44" s="72">
        <f t="shared" si="4"/>
        <v>618.09999999999991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>
        <v>626.70000000000005</v>
      </c>
      <c r="AB44" s="12">
        <v>611.79999999999995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>
        <v>618.4</v>
      </c>
      <c r="BX44" s="12">
        <v>615.5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</row>
    <row r="45" spans="1:81" x14ac:dyDescent="0.35">
      <c r="A45" t="str">
        <f t="shared" si="0"/>
        <v>Spencer</v>
      </c>
      <c r="B45" t="str">
        <f t="shared" si="1"/>
        <v xml:space="preserve">Elijah </v>
      </c>
      <c r="C45" s="12">
        <v>14</v>
      </c>
      <c r="D45" t="s">
        <v>100</v>
      </c>
      <c r="E45" s="12">
        <f>IF(COUNT(N45:CC45)=0,"", COUNT(N45:CC45))</f>
        <v>11</v>
      </c>
      <c r="F45" s="12">
        <f t="shared" si="2"/>
        <v>5</v>
      </c>
      <c r="G45" s="71">
        <f>IFERROR(LARGE((N45:CC45),1),"")</f>
        <v>629.20000000000005</v>
      </c>
      <c r="H45" s="71">
        <f>IFERROR(LARGE((N45:CC45),2),"")</f>
        <v>628.5</v>
      </c>
      <c r="I45" s="71">
        <f>IFERROR(LARGE((N45:CC45),3),"")</f>
        <v>626.29999999999995</v>
      </c>
      <c r="J45" s="71">
        <f>IFERROR(LARGE((N45:CC45),4),"")</f>
        <v>625.5</v>
      </c>
      <c r="K45" s="71">
        <f t="shared" si="3"/>
        <v>624.4</v>
      </c>
      <c r="L45" s="72">
        <f t="shared" si="4"/>
        <v>626.78</v>
      </c>
      <c r="N45" s="12" t="s">
        <v>12</v>
      </c>
      <c r="O45" s="12">
        <v>624.4</v>
      </c>
      <c r="P45" s="12">
        <v>621.29999999999995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>
        <v>626.29999999999995</v>
      </c>
      <c r="Z45" s="12">
        <v>622.79999999999995</v>
      </c>
      <c r="AA45" s="12">
        <v>624.29999999999995</v>
      </c>
      <c r="AB45" s="12">
        <v>624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>
        <v>625.5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>
        <v>623.1</v>
      </c>
      <c r="AT45" s="12">
        <v>621.5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>
        <v>629.20000000000005</v>
      </c>
      <c r="BX45" s="12">
        <v>628.5</v>
      </c>
      <c r="BY45" s="12" t="s">
        <v>12</v>
      </c>
      <c r="BZ45" s="12" t="s">
        <v>12</v>
      </c>
      <c r="CA45" s="12" t="s">
        <v>12</v>
      </c>
      <c r="CB45" s="12" t="s">
        <v>12</v>
      </c>
      <c r="CC45" s="12" t="s">
        <v>12</v>
      </c>
    </row>
    <row r="46" spans="1:81" x14ac:dyDescent="0.35">
      <c r="A46" t="str">
        <f t="shared" si="0"/>
        <v>Sullivan</v>
      </c>
      <c r="B46" t="str">
        <f t="shared" si="1"/>
        <v xml:space="preserve">Katlyn </v>
      </c>
      <c r="C46" s="12">
        <v>44</v>
      </c>
      <c r="D46" t="s">
        <v>194</v>
      </c>
      <c r="E46" s="12">
        <f>IF(COUNT(N46:CC46)=0,"", COUNT(N46:CC46))</f>
        <v>2</v>
      </c>
      <c r="F46" s="12">
        <f t="shared" si="2"/>
        <v>2</v>
      </c>
      <c r="G46" s="71">
        <f>IFERROR(LARGE((N46:CC46),1),"")</f>
        <v>626.5</v>
      </c>
      <c r="H46" s="71">
        <f>IFERROR(LARGE((N46:CC46),2),"")</f>
        <v>619.29999999999995</v>
      </c>
      <c r="I46" s="71" t="str">
        <f>IFERROR(LARGE((N46:CC46),3),"")</f>
        <v/>
      </c>
      <c r="J46" s="71" t="str">
        <f>IFERROR(LARGE((N46:CC46),4),"")</f>
        <v/>
      </c>
      <c r="K46" s="71" t="str">
        <f t="shared" si="3"/>
        <v/>
      </c>
      <c r="L46" s="72">
        <f t="shared" si="4"/>
        <v>622.9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>
        <v>626.5</v>
      </c>
      <c r="BX46" s="12">
        <v>619.29999999999995</v>
      </c>
      <c r="BY46" s="12" t="s">
        <v>12</v>
      </c>
      <c r="BZ46" s="12" t="s">
        <v>12</v>
      </c>
      <c r="CA46" s="12" t="s">
        <v>12</v>
      </c>
      <c r="CB46" s="12" t="s">
        <v>12</v>
      </c>
      <c r="CC46" s="12" t="s">
        <v>12</v>
      </c>
    </row>
    <row r="47" spans="1:81" x14ac:dyDescent="0.35">
      <c r="A47" t="str">
        <f t="shared" si="0"/>
        <v>Tucker</v>
      </c>
      <c r="B47" t="str">
        <f t="shared" si="1"/>
        <v xml:space="preserve">Mary </v>
      </c>
      <c r="C47" s="12">
        <v>1</v>
      </c>
      <c r="D47" s="11" t="s">
        <v>91</v>
      </c>
      <c r="E47" s="12">
        <f>IF(COUNT(N47:CC47)=0,"", COUNT(N47:CC47))</f>
        <v>9</v>
      </c>
      <c r="F47" s="12">
        <f t="shared" si="2"/>
        <v>5</v>
      </c>
      <c r="G47" s="71">
        <f>IFERROR(LARGE((N47:CC47),1),"")</f>
        <v>634.1</v>
      </c>
      <c r="H47" s="71">
        <f>IFERROR(LARGE((N47:CC47),2),"")</f>
        <v>633.5</v>
      </c>
      <c r="I47" s="71">
        <f>IFERROR(LARGE((N47:CC47),3),"")</f>
        <v>632.70000000000005</v>
      </c>
      <c r="J47" s="71">
        <f>IFERROR(LARGE((N47:CC47),4),"")</f>
        <v>632.70000000000005</v>
      </c>
      <c r="K47" s="71">
        <f t="shared" si="3"/>
        <v>631.79999999999995</v>
      </c>
      <c r="L47" s="72">
        <f t="shared" si="4"/>
        <v>632.96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>
        <v>631.79999999999995</v>
      </c>
      <c r="U47" s="12" t="s">
        <v>12</v>
      </c>
      <c r="V47" s="12" t="s">
        <v>12</v>
      </c>
      <c r="W47" s="12" t="s">
        <v>12</v>
      </c>
      <c r="X47" s="12">
        <v>632.70000000000005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>
        <v>625.20000000000005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>
        <v>629.1</v>
      </c>
      <c r="BB47" s="12">
        <v>633.5</v>
      </c>
      <c r="BC47" s="12">
        <v>634.1</v>
      </c>
      <c r="BD47" s="12">
        <v>627.9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>
        <v>632.70000000000005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>
        <v>631.6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  <c r="CC47" s="12" t="s">
        <v>12</v>
      </c>
    </row>
    <row r="48" spans="1:81" x14ac:dyDescent="0.35">
      <c r="A48" t="str">
        <f t="shared" si="0"/>
        <v>Valenta</v>
      </c>
      <c r="B48" t="str">
        <f t="shared" si="1"/>
        <v xml:space="preserve">Carlee </v>
      </c>
      <c r="C48" s="12">
        <v>38</v>
      </c>
      <c r="D48" t="s">
        <v>167</v>
      </c>
      <c r="E48" s="12">
        <f>IF(COUNT(N48:CC48)=0,"", COUNT(N48:CC48))</f>
        <v>3</v>
      </c>
      <c r="F48" s="12">
        <f t="shared" si="2"/>
        <v>3</v>
      </c>
      <c r="G48" s="71">
        <f>IFERROR(LARGE((N48:CC48),1),"")</f>
        <v>629.1</v>
      </c>
      <c r="H48" s="71">
        <f>IFERROR(LARGE((N48:CC48),2),"")</f>
        <v>627.1</v>
      </c>
      <c r="I48" s="71">
        <f>IFERROR(LARGE((N48:CC48),3),"")</f>
        <v>626.20000000000005</v>
      </c>
      <c r="J48" s="71" t="str">
        <f>IFERROR(LARGE((N48:CC48),4),"")</f>
        <v/>
      </c>
      <c r="K48" s="71" t="str">
        <f t="shared" si="3"/>
        <v/>
      </c>
      <c r="L48" s="72">
        <f t="shared" si="4"/>
        <v>627.4666666666667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>
        <v>627.1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>
        <v>626.20000000000005</v>
      </c>
      <c r="BX48" s="12">
        <v>629.1</v>
      </c>
      <c r="BY48" s="12" t="s">
        <v>12</v>
      </c>
      <c r="BZ48" s="12" t="s">
        <v>12</v>
      </c>
      <c r="CA48" s="12" t="s">
        <v>12</v>
      </c>
      <c r="CB48" s="12" t="s">
        <v>12</v>
      </c>
      <c r="CC48" s="12" t="s">
        <v>12</v>
      </c>
    </row>
    <row r="49" spans="1:81" x14ac:dyDescent="0.35">
      <c r="A49" t="str">
        <f t="shared" si="0"/>
        <v>Walrath</v>
      </c>
      <c r="B49" t="str">
        <f t="shared" si="1"/>
        <v xml:space="preserve">Emme </v>
      </c>
      <c r="C49" s="12">
        <v>7</v>
      </c>
      <c r="D49" t="s">
        <v>95</v>
      </c>
      <c r="E49" s="12">
        <f>IF(COUNT(N49:CC49)=0,"", COUNT(N49:CC49))</f>
        <v>10</v>
      </c>
      <c r="F49" s="12">
        <f t="shared" si="2"/>
        <v>5</v>
      </c>
      <c r="G49" s="71">
        <f>IFERROR(LARGE((N49:CC49),1),"")</f>
        <v>628.29999999999995</v>
      </c>
      <c r="H49" s="71">
        <f>IFERROR(LARGE((N49:CC49),2),"")</f>
        <v>627.70000000000005</v>
      </c>
      <c r="I49" s="71">
        <f>IFERROR(LARGE((N49:CC49),3),"")</f>
        <v>627.4</v>
      </c>
      <c r="J49" s="71">
        <f>IFERROR(LARGE((N49:CC49),4),"")</f>
        <v>626</v>
      </c>
      <c r="K49" s="71">
        <f t="shared" si="3"/>
        <v>625.5</v>
      </c>
      <c r="L49" s="72">
        <f t="shared" si="4"/>
        <v>626.98</v>
      </c>
      <c r="N49" s="12" t="s">
        <v>12</v>
      </c>
      <c r="O49" s="12">
        <v>628.29999999999995</v>
      </c>
      <c r="P49" s="12">
        <v>627.70000000000005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>
        <v>624.1</v>
      </c>
      <c r="Z49" s="12">
        <v>625.4</v>
      </c>
      <c r="AA49" s="12">
        <v>623.70000000000005</v>
      </c>
      <c r="AB49" s="12">
        <v>626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>
        <v>627.4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>
        <v>625.5</v>
      </c>
      <c r="AT49" s="12">
        <v>623.6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623.5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</row>
    <row r="50" spans="1:81" x14ac:dyDescent="0.35">
      <c r="A50" t="str">
        <f t="shared" si="0"/>
        <v>Weisz</v>
      </c>
      <c r="B50" t="str">
        <f t="shared" si="1"/>
        <v xml:space="preserve">Ali </v>
      </c>
      <c r="C50" s="12">
        <v>2</v>
      </c>
      <c r="D50" s="11" t="s">
        <v>92</v>
      </c>
      <c r="E50" s="12">
        <f>IF(COUNT(N50:CC50)=0,"", COUNT(N50:CC50))</f>
        <v>18</v>
      </c>
      <c r="F50" s="12">
        <f t="shared" si="2"/>
        <v>5</v>
      </c>
      <c r="G50" s="71">
        <f>IFERROR(LARGE((N50:CC50),1),"")</f>
        <v>631.4</v>
      </c>
      <c r="H50" s="71">
        <f>IFERROR(LARGE((N50:CC50),2),"")</f>
        <v>630.70000000000005</v>
      </c>
      <c r="I50" s="71">
        <f>IFERROR(LARGE((N50:CC50),3),"")</f>
        <v>630.20000000000005</v>
      </c>
      <c r="J50" s="71">
        <f>IFERROR(LARGE((N50:CC50),4),"")</f>
        <v>629.9</v>
      </c>
      <c r="K50" s="71">
        <f t="shared" si="3"/>
        <v>629.79999999999995</v>
      </c>
      <c r="L50" s="72">
        <f t="shared" si="4"/>
        <v>630.4</v>
      </c>
      <c r="N50" s="12" t="s">
        <v>12</v>
      </c>
      <c r="O50" s="12" t="s">
        <v>12</v>
      </c>
      <c r="P50" s="12" t="s">
        <v>12</v>
      </c>
      <c r="Q50" s="12">
        <v>624.6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>
        <v>630.70000000000005</v>
      </c>
      <c r="Y50" s="12">
        <v>629.79999999999995</v>
      </c>
      <c r="Z50" s="12">
        <v>631.4</v>
      </c>
      <c r="AA50" s="12">
        <v>626.5</v>
      </c>
      <c r="AB50" s="12">
        <v>629.29999999999995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>
        <v>623.6</v>
      </c>
      <c r="AO50" s="12">
        <v>627.79999999999995</v>
      </c>
      <c r="AP50" s="12" t="s">
        <v>12</v>
      </c>
      <c r="AQ50" s="12">
        <v>628.4</v>
      </c>
      <c r="AR50" s="12">
        <v>629.9</v>
      </c>
      <c r="AS50" s="12">
        <v>628.70000000000005</v>
      </c>
      <c r="AT50" s="12">
        <v>627.20000000000005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>
        <v>628.79999999999995</v>
      </c>
      <c r="BB50" s="12">
        <v>629.5</v>
      </c>
      <c r="BC50" s="12">
        <v>630.20000000000005</v>
      </c>
      <c r="BD50" s="12">
        <v>624.9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>
        <v>627.4</v>
      </c>
      <c r="BN50" s="12">
        <v>626.29999999999995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  <c r="CC50" s="12" t="s">
        <v>12</v>
      </c>
    </row>
    <row r="51" spans="1:81" x14ac:dyDescent="0.35">
      <c r="A51" t="str">
        <f t="shared" si="0"/>
        <v>White</v>
      </c>
      <c r="B51" t="str">
        <f t="shared" si="1"/>
        <v xml:space="preserve">Anne </v>
      </c>
      <c r="C51" s="12">
        <v>33</v>
      </c>
      <c r="D51" t="s">
        <v>134</v>
      </c>
      <c r="E51" s="12">
        <f>IF(COUNT(N51:CC51)=0,"", COUNT(N51:CC51))</f>
        <v>2</v>
      </c>
      <c r="F51" s="12">
        <f t="shared" si="2"/>
        <v>2</v>
      </c>
      <c r="G51" s="71">
        <f>IFERROR(LARGE((N51:CC51),1),"")</f>
        <v>626.6</v>
      </c>
      <c r="H51" s="71">
        <f>IFERROR(LARGE((N51:CC51),2),"")</f>
        <v>625</v>
      </c>
      <c r="I51" s="71" t="str">
        <f>IFERROR(LARGE((N51:CC51),3),"")</f>
        <v/>
      </c>
      <c r="J51" s="71" t="str">
        <f>IFERROR(LARGE((N51:CC51),4),"")</f>
        <v/>
      </c>
      <c r="K51" s="71" t="str">
        <f t="shared" si="3"/>
        <v/>
      </c>
      <c r="L51" s="72">
        <f t="shared" si="4"/>
        <v>625.79999999999995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>
        <v>625</v>
      </c>
      <c r="AT51" s="12">
        <v>626.6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</row>
    <row r="52" spans="1:81" x14ac:dyDescent="0.35">
      <c r="A52" t="str">
        <f t="shared" si="0"/>
        <v>Wytko</v>
      </c>
      <c r="B52" t="str">
        <f t="shared" si="1"/>
        <v xml:space="preserve">Lily </v>
      </c>
      <c r="C52" s="12">
        <v>34</v>
      </c>
      <c r="D52" t="s">
        <v>142</v>
      </c>
      <c r="E52" s="12">
        <f>IF(COUNT(N52:CC52)=0,"", COUNT(N52:CC52))</f>
        <v>4</v>
      </c>
      <c r="F52" s="12">
        <f t="shared" si="2"/>
        <v>4</v>
      </c>
      <c r="G52" s="71">
        <f>IFERROR(LARGE((N52:CC52),1),"")</f>
        <v>628</v>
      </c>
      <c r="H52" s="71">
        <f>IFERROR(LARGE((N52:CC52),2),"")</f>
        <v>623.9</v>
      </c>
      <c r="I52" s="71">
        <f>IFERROR(LARGE((N52:CC52),3),"")</f>
        <v>621.5</v>
      </c>
      <c r="J52" s="71">
        <f>IFERROR(LARGE((N52:CC52),4),"")</f>
        <v>621.29999999999995</v>
      </c>
      <c r="K52" s="71" t="str">
        <f t="shared" si="3"/>
        <v/>
      </c>
      <c r="L52" s="72">
        <f t="shared" si="4"/>
        <v>623.67499999999995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>
        <v>628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>
        <v>623.9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>
        <v>621.29999999999995</v>
      </c>
      <c r="BX52" s="12">
        <v>621.5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</row>
    <row r="53" spans="1:81" x14ac:dyDescent="0.35">
      <c r="A53" t="str">
        <f t="shared" si="0"/>
        <v>Zaun</v>
      </c>
      <c r="B53" t="str">
        <f t="shared" si="1"/>
        <v xml:space="preserve">Katie </v>
      </c>
      <c r="C53" s="12">
        <v>6</v>
      </c>
      <c r="D53" t="s">
        <v>94</v>
      </c>
      <c r="E53" s="12">
        <f>IF(COUNT(N53:CC53)=0,"", COUNT(N53:CC53))</f>
        <v>9</v>
      </c>
      <c r="F53" s="12">
        <f t="shared" si="2"/>
        <v>5</v>
      </c>
      <c r="G53" s="71">
        <f>IFERROR(LARGE((N53:CC53),1),"")</f>
        <v>630.9</v>
      </c>
      <c r="H53" s="71">
        <f>IFERROR(LARGE((N53:CC53),2),"")</f>
        <v>630.4</v>
      </c>
      <c r="I53" s="71">
        <f>IFERROR(LARGE((N53:CC53),3),"")</f>
        <v>630.20000000000005</v>
      </c>
      <c r="J53" s="71">
        <f>IFERROR(LARGE((N53:CC53),4),"")</f>
        <v>630.1</v>
      </c>
      <c r="K53" s="71">
        <f t="shared" si="3"/>
        <v>629.29999999999995</v>
      </c>
      <c r="L53" s="72">
        <f t="shared" si="4"/>
        <v>630.17999999999995</v>
      </c>
      <c r="N53" s="12" t="s">
        <v>12</v>
      </c>
      <c r="O53" s="12">
        <v>627.20000000000005</v>
      </c>
      <c r="P53" s="12">
        <v>630.4</v>
      </c>
      <c r="Q53" s="12" t="s">
        <v>12</v>
      </c>
      <c r="R53" s="12" t="s">
        <v>12</v>
      </c>
      <c r="S53" s="12" t="s">
        <v>12</v>
      </c>
      <c r="T53" s="12">
        <v>626.20000000000005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629.29999999999995</v>
      </c>
      <c r="Z53" s="12">
        <v>622.6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>
        <v>630.1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>
        <v>627</v>
      </c>
      <c r="AT53" s="12">
        <v>630.9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630.20000000000005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  <c r="CC53" s="12" t="s">
        <v>12</v>
      </c>
    </row>
    <row r="54" spans="1:81" x14ac:dyDescent="0.35">
      <c r="A54" t="str">
        <f t="shared" si="0"/>
        <v>Zych</v>
      </c>
      <c r="B54" t="str">
        <f t="shared" si="1"/>
        <v xml:space="preserve">Gabriela </v>
      </c>
      <c r="C54" s="12">
        <v>20</v>
      </c>
      <c r="D54" t="s">
        <v>105</v>
      </c>
      <c r="E54" s="12">
        <f>IF(COUNT(N54:CC54)=0,"", COUNT(N54:CC54))</f>
        <v>6</v>
      </c>
      <c r="F54" s="12">
        <f t="shared" si="2"/>
        <v>5</v>
      </c>
      <c r="G54" s="71">
        <f>IFERROR(LARGE((N54:CC54),1),"")</f>
        <v>625.4</v>
      </c>
      <c r="H54" s="71">
        <f>IFERROR(LARGE((N54:CC54),2),"")</f>
        <v>624.9</v>
      </c>
      <c r="I54" s="71">
        <f>IFERROR(LARGE((N54:CC54),3),"")</f>
        <v>623.29999999999995</v>
      </c>
      <c r="J54" s="71">
        <f>IFERROR(LARGE((N54:CC54),4),"")</f>
        <v>622.9</v>
      </c>
      <c r="K54" s="71">
        <f t="shared" si="3"/>
        <v>621.79999999999995</v>
      </c>
      <c r="L54" s="72">
        <f t="shared" si="4"/>
        <v>623.66000000000008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>
        <v>625.4</v>
      </c>
      <c r="Z54" s="12">
        <v>621.79999999999995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>
        <v>621</v>
      </c>
      <c r="AT54" s="12">
        <v>622.9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>
        <v>624.9</v>
      </c>
      <c r="BX54" s="12">
        <v>623.29999999999995</v>
      </c>
      <c r="BY54" s="12" t="s">
        <v>12</v>
      </c>
      <c r="BZ54" s="12" t="s">
        <v>12</v>
      </c>
      <c r="CA54" s="12" t="s">
        <v>12</v>
      </c>
      <c r="CB54" s="12" t="s">
        <v>12</v>
      </c>
      <c r="CC54" s="12" t="s">
        <v>12</v>
      </c>
    </row>
    <row r="55" spans="1:81" x14ac:dyDescent="0.35">
      <c r="A55" t="str">
        <f t="shared" ref="A55:A72" si="5">IF(D55="","",(RIGHT(D55,LEN(D55)-SEARCH(" ",D55,1))))</f>
        <v/>
      </c>
      <c r="B55" t="str">
        <f t="shared" ref="B55:B72" si="6">IF(D55="","",(LEFT(D55,SEARCH(" ",D55,1))))</f>
        <v/>
      </c>
      <c r="C55" s="12">
        <v>47</v>
      </c>
      <c r="E55" s="12" t="str">
        <f>IF(COUNT(N55:CC55)=0,"", COUNT(N55:CC55))</f>
        <v/>
      </c>
      <c r="F55" s="12" t="str">
        <f t="shared" ref="F55:F72" si="7">_xlfn.IFS(E55="","",E55=1,1,E55=2,2,E55=3,3,E55=4,4,E55=5,5,E55&gt;5,5)</f>
        <v/>
      </c>
      <c r="G55" s="71" t="str">
        <f>IFERROR(LARGE((N55:CC55),1),"")</f>
        <v/>
      </c>
      <c r="H55" s="71" t="str">
        <f>IFERROR(LARGE((N55:CC55),2),"")</f>
        <v/>
      </c>
      <c r="I55" s="71" t="str">
        <f>IFERROR(LARGE((N55:CC55),3),"")</f>
        <v/>
      </c>
      <c r="J55" s="71" t="str">
        <f>IFERROR(LARGE((N55:CC55),4),"")</f>
        <v/>
      </c>
      <c r="K55" s="71" t="str">
        <f>IFERROR(LARGE((N55:CC55),5),"")</f>
        <v/>
      </c>
      <c r="L55" s="72" t="str">
        <f t="shared" ref="L55:L72" si="8">IFERROR(AVERAGEIF(G55:K55,"&gt;0"),"")</f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</row>
    <row r="56" spans="1:81" x14ac:dyDescent="0.35">
      <c r="A56" t="str">
        <f t="shared" si="5"/>
        <v/>
      </c>
      <c r="B56" t="str">
        <f t="shared" si="6"/>
        <v/>
      </c>
      <c r="C56" s="12">
        <v>48</v>
      </c>
      <c r="E56" s="12" t="str">
        <f>IF(COUNT(N56:CC56)=0,"", COUNT(N56:CC56))</f>
        <v/>
      </c>
      <c r="F56" s="12" t="str">
        <f t="shared" si="7"/>
        <v/>
      </c>
      <c r="G56" s="71" t="str">
        <f>IFERROR(LARGE((N56:CC56),1),"")</f>
        <v/>
      </c>
      <c r="H56" s="71" t="str">
        <f>IFERROR(LARGE((N56:CC56),2),"")</f>
        <v/>
      </c>
      <c r="I56" s="71" t="str">
        <f>IFERROR(LARGE((N56:CC56),3),"")</f>
        <v/>
      </c>
      <c r="J56" s="71" t="str">
        <f>IFERROR(LARGE((N56:CC56),4),"")</f>
        <v/>
      </c>
      <c r="K56" s="71" t="str">
        <f>IFERROR(LARGE((N56:CC56),5),"")</f>
        <v/>
      </c>
      <c r="L56" s="72" t="str">
        <f t="shared" si="8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  <c r="CC56" s="12" t="s">
        <v>12</v>
      </c>
    </row>
    <row r="57" spans="1:81" x14ac:dyDescent="0.35">
      <c r="A57" t="str">
        <f t="shared" si="5"/>
        <v/>
      </c>
      <c r="B57" t="str">
        <f t="shared" si="6"/>
        <v/>
      </c>
      <c r="C57" s="12">
        <v>49</v>
      </c>
      <c r="E57" s="12" t="str">
        <f>IF(COUNT(N57:CC57)=0,"", COUNT(N57:CC57))</f>
        <v/>
      </c>
      <c r="F57" s="12" t="str">
        <f t="shared" si="7"/>
        <v/>
      </c>
      <c r="G57" s="71" t="str">
        <f>IFERROR(LARGE((N57:CC57),1),"")</f>
        <v/>
      </c>
      <c r="H57" s="71" t="str">
        <f>IFERROR(LARGE((N57:CC57),2),"")</f>
        <v/>
      </c>
      <c r="I57" s="71" t="str">
        <f>IFERROR(LARGE((N57:CC57),3),"")</f>
        <v/>
      </c>
      <c r="J57" s="71" t="str">
        <f>IFERROR(LARGE((N57:CC57),4),"")</f>
        <v/>
      </c>
      <c r="K57" s="71" t="str">
        <f>IFERROR(LARGE((N57:CC57),5),"")</f>
        <v/>
      </c>
      <c r="L57" s="72" t="str">
        <f t="shared" si="8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</row>
    <row r="58" spans="1:81" x14ac:dyDescent="0.35">
      <c r="A58" t="str">
        <f t="shared" si="5"/>
        <v/>
      </c>
      <c r="B58" t="str">
        <f t="shared" si="6"/>
        <v/>
      </c>
      <c r="C58" s="12">
        <v>50</v>
      </c>
      <c r="E58" s="12" t="str">
        <f>IF(COUNT(N58:CC58)=0,"", COUNT(N58:CC58))</f>
        <v/>
      </c>
      <c r="F58" s="12" t="str">
        <f t="shared" si="7"/>
        <v/>
      </c>
      <c r="G58" s="71" t="str">
        <f>IFERROR(LARGE((N58:CC58),1),"")</f>
        <v/>
      </c>
      <c r="H58" s="71" t="str">
        <f>IFERROR(LARGE((N58:CC58),2),"")</f>
        <v/>
      </c>
      <c r="I58" s="71" t="str">
        <f>IFERROR(LARGE((N58:CC58),3),"")</f>
        <v/>
      </c>
      <c r="J58" s="71" t="str">
        <f>IFERROR(LARGE((N58:CC58),4),"")</f>
        <v/>
      </c>
      <c r="K58" s="71" t="str">
        <f>IFERROR(LARGE((N58:CC58),5),"")</f>
        <v/>
      </c>
      <c r="L58" s="72" t="str">
        <f t="shared" si="8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</row>
    <row r="59" spans="1:81" x14ac:dyDescent="0.35">
      <c r="A59" t="str">
        <f t="shared" si="5"/>
        <v/>
      </c>
      <c r="B59" t="str">
        <f t="shared" si="6"/>
        <v/>
      </c>
      <c r="C59" s="12">
        <v>51</v>
      </c>
      <c r="E59" s="12" t="str">
        <f>IF(COUNT(N59:CC59)=0,"", COUNT(N59:CC59))</f>
        <v/>
      </c>
      <c r="F59" s="12" t="str">
        <f t="shared" si="7"/>
        <v/>
      </c>
      <c r="G59" s="71" t="str">
        <f>IFERROR(LARGE((N59:CC59),1),"")</f>
        <v/>
      </c>
      <c r="H59" s="71" t="str">
        <f>IFERROR(LARGE((N59:CC59),2),"")</f>
        <v/>
      </c>
      <c r="I59" s="71" t="str">
        <f>IFERROR(LARGE((N59:CC59),3),"")</f>
        <v/>
      </c>
      <c r="J59" s="71" t="str">
        <f>IFERROR(LARGE((N59:CC59),4),"")</f>
        <v/>
      </c>
      <c r="K59" s="71" t="str">
        <f>IFERROR(LARGE((N59:CC59),5),"")</f>
        <v/>
      </c>
      <c r="L59" s="72" t="str">
        <f t="shared" si="8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</row>
    <row r="60" spans="1:81" x14ac:dyDescent="0.35">
      <c r="A60" t="str">
        <f t="shared" si="5"/>
        <v/>
      </c>
      <c r="B60" t="str">
        <f t="shared" si="6"/>
        <v/>
      </c>
      <c r="C60" s="12">
        <v>52</v>
      </c>
      <c r="E60" s="12" t="str">
        <f>IF(COUNT(N60:CC60)=0,"", COUNT(N60:CC60))</f>
        <v/>
      </c>
      <c r="F60" s="12" t="str">
        <f t="shared" si="7"/>
        <v/>
      </c>
      <c r="G60" s="71" t="str">
        <f>IFERROR(LARGE((N60:CC60),1),"")</f>
        <v/>
      </c>
      <c r="H60" s="71" t="str">
        <f>IFERROR(LARGE((N60:CC60),2),"")</f>
        <v/>
      </c>
      <c r="I60" s="71" t="str">
        <f>IFERROR(LARGE((N60:CC60),3),"")</f>
        <v/>
      </c>
      <c r="J60" s="71" t="str">
        <f>IFERROR(LARGE((N60:CC60),4),"")</f>
        <v/>
      </c>
      <c r="K60" s="71" t="str">
        <f>IFERROR(LARGE((N60:CC60),5),"")</f>
        <v/>
      </c>
      <c r="L60" s="72" t="str">
        <f t="shared" si="8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</row>
    <row r="61" spans="1:81" x14ac:dyDescent="0.35">
      <c r="A61" t="str">
        <f t="shared" si="5"/>
        <v/>
      </c>
      <c r="B61" t="str">
        <f t="shared" si="6"/>
        <v/>
      </c>
      <c r="C61" s="12">
        <v>53</v>
      </c>
      <c r="E61" s="12" t="str">
        <f>IF(COUNT(N61:CC61)=0,"", COUNT(N61:CC61))</f>
        <v/>
      </c>
      <c r="F61" s="12" t="str">
        <f t="shared" si="7"/>
        <v/>
      </c>
      <c r="G61" s="71" t="str">
        <f>IFERROR(LARGE((N61:CC61),1),"")</f>
        <v/>
      </c>
      <c r="H61" s="71" t="str">
        <f>IFERROR(LARGE((N61:CC61),2),"")</f>
        <v/>
      </c>
      <c r="I61" s="71" t="str">
        <f>IFERROR(LARGE((N61:CC61),3),"")</f>
        <v/>
      </c>
      <c r="J61" s="71" t="str">
        <f>IFERROR(LARGE((N61:CC61),4),"")</f>
        <v/>
      </c>
      <c r="K61" s="71" t="str">
        <f>IFERROR(LARGE((N61:CC61),5),"")</f>
        <v/>
      </c>
      <c r="L61" s="72" t="str">
        <f t="shared" si="8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</row>
    <row r="62" spans="1:81" x14ac:dyDescent="0.35">
      <c r="A62" t="str">
        <f t="shared" si="5"/>
        <v/>
      </c>
      <c r="B62" t="str">
        <f t="shared" si="6"/>
        <v/>
      </c>
      <c r="C62" s="12">
        <v>54</v>
      </c>
      <c r="E62" s="12" t="str">
        <f>IF(COUNT(N62:CC62)=0,"", COUNT(N62:CC62))</f>
        <v/>
      </c>
      <c r="F62" s="12" t="str">
        <f t="shared" si="7"/>
        <v/>
      </c>
      <c r="G62" s="71" t="str">
        <f>IFERROR(LARGE((N62:CC62),1),"")</f>
        <v/>
      </c>
      <c r="H62" s="71" t="str">
        <f>IFERROR(LARGE((N62:CC62),2),"")</f>
        <v/>
      </c>
      <c r="I62" s="71" t="str">
        <f>IFERROR(LARGE((N62:CC62),3),"")</f>
        <v/>
      </c>
      <c r="J62" s="71" t="str">
        <f>IFERROR(LARGE((N62:CC62),4),"")</f>
        <v/>
      </c>
      <c r="K62" s="71" t="str">
        <f>IFERROR(LARGE((N62:CC62),5),"")</f>
        <v/>
      </c>
      <c r="L62" s="72" t="str">
        <f t="shared" si="8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</row>
    <row r="63" spans="1:81" x14ac:dyDescent="0.35">
      <c r="A63" t="str">
        <f t="shared" si="5"/>
        <v/>
      </c>
      <c r="B63" t="str">
        <f t="shared" si="6"/>
        <v/>
      </c>
      <c r="C63" s="12">
        <v>55</v>
      </c>
      <c r="E63" s="12" t="str">
        <f>IF(COUNT(N63:CC63)=0,"", COUNT(N63:CC63))</f>
        <v/>
      </c>
      <c r="F63" s="12" t="str">
        <f t="shared" si="7"/>
        <v/>
      </c>
      <c r="G63" s="71" t="str">
        <f>IFERROR(LARGE((N63:CC63),1),"")</f>
        <v/>
      </c>
      <c r="H63" s="71" t="str">
        <f>IFERROR(LARGE((N63:CC63),2),"")</f>
        <v/>
      </c>
      <c r="I63" s="71" t="str">
        <f>IFERROR(LARGE((N63:CC63),3),"")</f>
        <v/>
      </c>
      <c r="J63" s="71" t="str">
        <f>IFERROR(LARGE((N63:CC63),4),"")</f>
        <v/>
      </c>
      <c r="K63" s="71" t="str">
        <f>IFERROR(LARGE((N63:CC63),5),"")</f>
        <v/>
      </c>
      <c r="L63" s="72" t="str">
        <f t="shared" si="8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</row>
    <row r="64" spans="1:81" x14ac:dyDescent="0.35">
      <c r="A64" t="str">
        <f t="shared" si="5"/>
        <v/>
      </c>
      <c r="B64" t="str">
        <f t="shared" si="6"/>
        <v/>
      </c>
      <c r="C64" s="12">
        <v>56</v>
      </c>
      <c r="E64" s="12" t="str">
        <f>IF(COUNT(N64:CC64)=0,"", COUNT(N64:CC64))</f>
        <v/>
      </c>
      <c r="F64" s="12" t="str">
        <f t="shared" si="7"/>
        <v/>
      </c>
      <c r="G64" s="71" t="str">
        <f>IFERROR(LARGE((N64:CC64),1),"")</f>
        <v/>
      </c>
      <c r="H64" s="71" t="str">
        <f>IFERROR(LARGE((N64:CC64),2),"")</f>
        <v/>
      </c>
      <c r="I64" s="71" t="str">
        <f>IFERROR(LARGE((N64:CC64),3),"")</f>
        <v/>
      </c>
      <c r="J64" s="71" t="str">
        <f>IFERROR(LARGE((N64:CC64),4),"")</f>
        <v/>
      </c>
      <c r="K64" s="71" t="str">
        <f>IFERROR(LARGE((N64:CC64),5),"")</f>
        <v/>
      </c>
      <c r="L64" s="72" t="str">
        <f t="shared" si="8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</row>
    <row r="65" spans="1:81" x14ac:dyDescent="0.35">
      <c r="A65" t="str">
        <f t="shared" si="5"/>
        <v/>
      </c>
      <c r="B65" t="str">
        <f t="shared" si="6"/>
        <v/>
      </c>
      <c r="C65" s="12">
        <v>57</v>
      </c>
      <c r="E65" s="12" t="str">
        <f>IF(COUNT(N65:CC65)=0,"", COUNT(N65:CC65))</f>
        <v/>
      </c>
      <c r="F65" s="12" t="str">
        <f t="shared" si="7"/>
        <v/>
      </c>
      <c r="G65" s="71" t="str">
        <f>IFERROR(LARGE((N65:CC65),1),"")</f>
        <v/>
      </c>
      <c r="H65" s="71" t="str">
        <f>IFERROR(LARGE((N65:CC65),2),"")</f>
        <v/>
      </c>
      <c r="I65" s="71" t="str">
        <f>IFERROR(LARGE((N65:CC65),3),"")</f>
        <v/>
      </c>
      <c r="J65" s="71" t="str">
        <f>IFERROR(LARGE((N65:CC65),4),"")</f>
        <v/>
      </c>
      <c r="K65" s="71" t="str">
        <f>IFERROR(LARGE((N65:CC65),5),"")</f>
        <v/>
      </c>
      <c r="L65" s="72" t="str">
        <f t="shared" si="8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</row>
    <row r="66" spans="1:81" x14ac:dyDescent="0.35">
      <c r="A66" t="str">
        <f t="shared" si="5"/>
        <v/>
      </c>
      <c r="B66" t="str">
        <f t="shared" si="6"/>
        <v/>
      </c>
      <c r="C66" s="12">
        <v>58</v>
      </c>
      <c r="E66" s="12" t="str">
        <f>IF(COUNT(N66:CC66)=0,"", COUNT(N66:CC66))</f>
        <v/>
      </c>
      <c r="F66" s="12" t="str">
        <f t="shared" si="7"/>
        <v/>
      </c>
      <c r="G66" s="71" t="str">
        <f>IFERROR(LARGE((N66:CC66),1),"")</f>
        <v/>
      </c>
      <c r="H66" s="71" t="str">
        <f>IFERROR(LARGE((N66:CC66),2),"")</f>
        <v/>
      </c>
      <c r="I66" s="71" t="str">
        <f>IFERROR(LARGE((N66:CC66),3),"")</f>
        <v/>
      </c>
      <c r="J66" s="71" t="str">
        <f>IFERROR(LARGE((N66:CC66),4),"")</f>
        <v/>
      </c>
      <c r="K66" s="71" t="str">
        <f>IFERROR(LARGE((N66:CC66),5),"")</f>
        <v/>
      </c>
      <c r="L66" s="72" t="str">
        <f t="shared" si="8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</row>
    <row r="67" spans="1:81" x14ac:dyDescent="0.35">
      <c r="A67" t="str">
        <f t="shared" si="5"/>
        <v/>
      </c>
      <c r="B67" t="str">
        <f t="shared" si="6"/>
        <v/>
      </c>
      <c r="C67" s="12">
        <v>59</v>
      </c>
      <c r="E67" s="12" t="str">
        <f>IF(COUNT(N67:CC67)=0,"", COUNT(N67:CC67))</f>
        <v/>
      </c>
      <c r="F67" s="12" t="str">
        <f t="shared" si="7"/>
        <v/>
      </c>
      <c r="G67" s="71" t="str">
        <f>IFERROR(LARGE((N67:CC67),1),"")</f>
        <v/>
      </c>
      <c r="H67" s="71" t="str">
        <f>IFERROR(LARGE((N67:CC67),2),"")</f>
        <v/>
      </c>
      <c r="I67" s="71" t="str">
        <f>IFERROR(LARGE((N67:CC67),3),"")</f>
        <v/>
      </c>
      <c r="J67" s="71" t="str">
        <f>IFERROR(LARGE((N67:CC67),4),"")</f>
        <v/>
      </c>
      <c r="K67" s="71" t="str">
        <f>IFERROR(LARGE((N67:CC67),5),"")</f>
        <v/>
      </c>
      <c r="L67" s="72" t="str">
        <f t="shared" si="8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</row>
    <row r="68" spans="1:81" x14ac:dyDescent="0.35">
      <c r="A68" t="str">
        <f t="shared" si="5"/>
        <v/>
      </c>
      <c r="B68" t="str">
        <f t="shared" si="6"/>
        <v/>
      </c>
      <c r="C68" s="12">
        <v>60</v>
      </c>
      <c r="E68" s="12" t="str">
        <f>IF(COUNT(N68:CC68)=0,"", COUNT(N68:CC68))</f>
        <v/>
      </c>
      <c r="F68" s="12" t="str">
        <f t="shared" si="7"/>
        <v/>
      </c>
      <c r="G68" s="71" t="str">
        <f>IFERROR(LARGE((N68:CC68),1),"")</f>
        <v/>
      </c>
      <c r="H68" s="71" t="str">
        <f>IFERROR(LARGE((N68:CC68),2),"")</f>
        <v/>
      </c>
      <c r="I68" s="71" t="str">
        <f>IFERROR(LARGE((N68:CC68),3),"")</f>
        <v/>
      </c>
      <c r="J68" s="71" t="str">
        <f>IFERROR(LARGE((N68:CC68),4),"")</f>
        <v/>
      </c>
      <c r="K68" s="71" t="str">
        <f>IFERROR(LARGE((N68:CC68),5),"")</f>
        <v/>
      </c>
      <c r="L68" s="72" t="str">
        <f t="shared" si="8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</row>
    <row r="69" spans="1:81" x14ac:dyDescent="0.35">
      <c r="A69" t="str">
        <f t="shared" si="5"/>
        <v/>
      </c>
      <c r="B69" t="str">
        <f t="shared" si="6"/>
        <v/>
      </c>
      <c r="C69" s="12">
        <v>61</v>
      </c>
      <c r="E69" s="12" t="str">
        <f>IF(COUNT(N69:CC69)=0,"", COUNT(N69:CC69))</f>
        <v/>
      </c>
      <c r="F69" s="12" t="str">
        <f t="shared" si="7"/>
        <v/>
      </c>
      <c r="G69" s="71" t="str">
        <f>IFERROR(LARGE((N69:CC69),1),"")</f>
        <v/>
      </c>
      <c r="H69" s="71" t="str">
        <f>IFERROR(LARGE((N69:CC69),2),"")</f>
        <v/>
      </c>
      <c r="I69" s="71" t="str">
        <f>IFERROR(LARGE((N69:CC69),3),"")</f>
        <v/>
      </c>
      <c r="J69" s="71" t="str">
        <f>IFERROR(LARGE((N69:CC69),4),"")</f>
        <v/>
      </c>
      <c r="K69" s="71" t="str">
        <f>IFERROR(LARGE((N69:CC69),5),"")</f>
        <v/>
      </c>
      <c r="L69" s="72" t="str">
        <f t="shared" si="8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</row>
    <row r="70" spans="1:81" x14ac:dyDescent="0.35">
      <c r="A70" t="str">
        <f t="shared" si="5"/>
        <v/>
      </c>
      <c r="B70" t="str">
        <f t="shared" si="6"/>
        <v/>
      </c>
      <c r="C70" s="12">
        <v>62</v>
      </c>
      <c r="E70" s="12" t="str">
        <f>IF(COUNT(N70:CC70)=0,"", COUNT(N70:CC70))</f>
        <v/>
      </c>
      <c r="F70" s="12" t="str">
        <f t="shared" si="7"/>
        <v/>
      </c>
      <c r="G70" s="71" t="str">
        <f>IFERROR(LARGE((N70:CC70),1),"")</f>
        <v/>
      </c>
      <c r="H70" s="71" t="str">
        <f>IFERROR(LARGE((N70:CC70),2),"")</f>
        <v/>
      </c>
      <c r="I70" s="71" t="str">
        <f>IFERROR(LARGE((N70:CC70),3),"")</f>
        <v/>
      </c>
      <c r="J70" s="71" t="str">
        <f>IFERROR(LARGE((N70:CC70),4),"")</f>
        <v/>
      </c>
      <c r="K70" s="71" t="str">
        <f>IFERROR(LARGE((N70:CC70),5),"")</f>
        <v/>
      </c>
      <c r="L70" s="72" t="str">
        <f t="shared" si="8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</row>
    <row r="71" spans="1:81" x14ac:dyDescent="0.35">
      <c r="A71" t="str">
        <f t="shared" si="5"/>
        <v/>
      </c>
      <c r="B71" t="str">
        <f t="shared" si="6"/>
        <v/>
      </c>
      <c r="C71" s="12">
        <v>63</v>
      </c>
      <c r="E71" s="12" t="str">
        <f>IF(COUNT(N71:CC71)=0,"", COUNT(N71:CC71))</f>
        <v/>
      </c>
      <c r="F71" s="12" t="str">
        <f t="shared" si="7"/>
        <v/>
      </c>
      <c r="G71" s="71" t="str">
        <f>IFERROR(LARGE((N71:CC71),1),"")</f>
        <v/>
      </c>
      <c r="H71" s="71" t="str">
        <f>IFERROR(LARGE((N71:CC71),2),"")</f>
        <v/>
      </c>
      <c r="I71" s="71" t="str">
        <f>IFERROR(LARGE((N71:CC71),3),"")</f>
        <v/>
      </c>
      <c r="J71" s="71" t="str">
        <f>IFERROR(LARGE((N71:CC71),4),"")</f>
        <v/>
      </c>
      <c r="K71" s="71" t="str">
        <f>IFERROR(LARGE((N71:CC71),5),"")</f>
        <v/>
      </c>
      <c r="L71" s="72" t="str">
        <f t="shared" si="8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</row>
    <row r="72" spans="1:81" x14ac:dyDescent="0.35">
      <c r="A72" t="str">
        <f t="shared" si="5"/>
        <v/>
      </c>
      <c r="B72" t="str">
        <f t="shared" si="6"/>
        <v/>
      </c>
      <c r="C72" s="12">
        <v>64</v>
      </c>
      <c r="E72" s="12" t="str">
        <f>IF(COUNT(N72:CC72)=0,"", COUNT(N72:CC72))</f>
        <v/>
      </c>
      <c r="F72" s="12" t="str">
        <f t="shared" si="7"/>
        <v/>
      </c>
      <c r="G72" s="71" t="str">
        <f>IFERROR(LARGE((N72:CC72),1),"")</f>
        <v/>
      </c>
      <c r="H72" s="71" t="str">
        <f>IFERROR(LARGE((N72:CC72),2),"")</f>
        <v/>
      </c>
      <c r="I72" s="71" t="str">
        <f>IFERROR(LARGE((N72:CC72),3),"")</f>
        <v/>
      </c>
      <c r="J72" s="71" t="str">
        <f>IFERROR(LARGE((N72:CC72),4),"")</f>
        <v/>
      </c>
      <c r="K72" s="71" t="str">
        <f>IFERROR(LARGE((N72:CC72),5),"")</f>
        <v/>
      </c>
      <c r="L72" s="72" t="str">
        <f t="shared" si="8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</row>
    <row r="73" spans="1:81" x14ac:dyDescent="0.35">
      <c r="A73" t="str">
        <f t="shared" ref="A73:A83" si="9">IF(D73="","",(RIGHT(D73,LEN(D73)-SEARCH(" ",D73,1))))</f>
        <v/>
      </c>
      <c r="B73" t="str">
        <f t="shared" ref="B73:B83" si="10">IF(D73="","",(LEFT(D73,SEARCH(" ",D73,1))))</f>
        <v/>
      </c>
      <c r="C73" s="12">
        <v>65</v>
      </c>
      <c r="E73" s="12" t="str">
        <f>IF(COUNT(N73:CC73)=0,"", COUNT(N73:CC73))</f>
        <v/>
      </c>
      <c r="F73" s="12" t="str">
        <f t="shared" ref="F73:F83" si="11">_xlfn.IFS(E73="","",E73=1,1,E73=2,2,E73=3,3,E73=4,4,E73=5,5,E73&gt;5,5)</f>
        <v/>
      </c>
      <c r="G73" s="71" t="str">
        <f>IFERROR(LARGE((N73:CC73),1),"")</f>
        <v/>
      </c>
      <c r="H73" s="71" t="str">
        <f>IFERROR(LARGE((N73:CC73),2),"")</f>
        <v/>
      </c>
      <c r="I73" s="71" t="str">
        <f>IFERROR(LARGE((N73:CC73),3),"")</f>
        <v/>
      </c>
      <c r="J73" s="71" t="str">
        <f>IFERROR(LARGE((N73:CC73),4),"")</f>
        <v/>
      </c>
      <c r="K73" s="71" t="str">
        <f>IFERROR(LARGE((N73:CC73),5),"")</f>
        <v/>
      </c>
      <c r="L73" s="72" t="str">
        <f t="shared" ref="L73:L83" si="12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</row>
    <row r="74" spans="1:81" x14ac:dyDescent="0.35">
      <c r="A74" t="str">
        <f t="shared" si="9"/>
        <v/>
      </c>
      <c r="B74" t="str">
        <f t="shared" si="10"/>
        <v/>
      </c>
      <c r="C74" s="12">
        <v>66</v>
      </c>
      <c r="E74" s="12" t="str">
        <f>IF(COUNT(N74:CC74)=0,"", COUNT(N74:CC74))</f>
        <v/>
      </c>
      <c r="F74" s="12" t="str">
        <f t="shared" si="11"/>
        <v/>
      </c>
      <c r="G74" s="71" t="str">
        <f>IFERROR(LARGE((N74:CC74),1),"")</f>
        <v/>
      </c>
      <c r="H74" s="71" t="str">
        <f>IFERROR(LARGE((N74:CC74),2),"")</f>
        <v/>
      </c>
      <c r="I74" s="71" t="str">
        <f>IFERROR(LARGE((N74:CC74),3),"")</f>
        <v/>
      </c>
      <c r="J74" s="71" t="str">
        <f>IFERROR(LARGE((N74:CC74),4),"")</f>
        <v/>
      </c>
      <c r="K74" s="71" t="str">
        <f>IFERROR(LARGE((N74:CC74),5),"")</f>
        <v/>
      </c>
      <c r="L74" s="72" t="str">
        <f t="shared" si="12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</row>
    <row r="75" spans="1:81" x14ac:dyDescent="0.35">
      <c r="A75" t="str">
        <f t="shared" si="9"/>
        <v/>
      </c>
      <c r="B75" t="str">
        <f t="shared" si="10"/>
        <v/>
      </c>
      <c r="C75" s="12">
        <v>67</v>
      </c>
      <c r="E75" s="12" t="str">
        <f>IF(COUNT(N75:CC75)=0,"", COUNT(N75:CC75))</f>
        <v/>
      </c>
      <c r="F75" s="12" t="str">
        <f t="shared" si="11"/>
        <v/>
      </c>
      <c r="G75" s="71" t="str">
        <f>IFERROR(LARGE((N75:CC75),1),"")</f>
        <v/>
      </c>
      <c r="H75" s="71" t="str">
        <f>IFERROR(LARGE((N75:CC75),2),"")</f>
        <v/>
      </c>
      <c r="I75" s="71" t="str">
        <f>IFERROR(LARGE((N75:CC75),3),"")</f>
        <v/>
      </c>
      <c r="J75" s="71" t="str">
        <f>IFERROR(LARGE((N75:CC75),4),"")</f>
        <v/>
      </c>
      <c r="K75" s="71" t="str">
        <f>IFERROR(LARGE((N75:CC75),5),"")</f>
        <v/>
      </c>
      <c r="L75" s="72" t="str">
        <f t="shared" si="12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</row>
    <row r="76" spans="1:81" x14ac:dyDescent="0.35">
      <c r="A76" t="str">
        <f t="shared" si="9"/>
        <v/>
      </c>
      <c r="B76" t="str">
        <f t="shared" si="10"/>
        <v/>
      </c>
      <c r="C76" s="12">
        <v>68</v>
      </c>
      <c r="E76" s="12" t="str">
        <f>IF(COUNT(N76:CC76)=0,"", COUNT(N76:CC76))</f>
        <v/>
      </c>
      <c r="F76" s="12" t="str">
        <f t="shared" si="11"/>
        <v/>
      </c>
      <c r="G76" s="71" t="str">
        <f>IFERROR(LARGE((N76:CC76),1),"")</f>
        <v/>
      </c>
      <c r="H76" s="71" t="str">
        <f>IFERROR(LARGE((N76:CC76),2),"")</f>
        <v/>
      </c>
      <c r="I76" s="71" t="str">
        <f>IFERROR(LARGE((N76:CC76),3),"")</f>
        <v/>
      </c>
      <c r="J76" s="71" t="str">
        <f>IFERROR(LARGE((N76:CC76),4),"")</f>
        <v/>
      </c>
      <c r="K76" s="71" t="str">
        <f>IFERROR(LARGE((N76:CC76),5),"")</f>
        <v/>
      </c>
      <c r="L76" s="72" t="str">
        <f t="shared" si="12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</row>
    <row r="77" spans="1:81" x14ac:dyDescent="0.35">
      <c r="A77" t="str">
        <f t="shared" si="9"/>
        <v/>
      </c>
      <c r="B77" t="str">
        <f t="shared" si="10"/>
        <v/>
      </c>
      <c r="C77" s="12">
        <v>69</v>
      </c>
      <c r="E77" s="12" t="str">
        <f>IF(COUNT(N77:CC77)=0,"", COUNT(N77:CC77))</f>
        <v/>
      </c>
      <c r="F77" s="12" t="str">
        <f t="shared" si="11"/>
        <v/>
      </c>
      <c r="G77" s="71" t="str">
        <f>IFERROR(LARGE((N77:CC77),1),"")</f>
        <v/>
      </c>
      <c r="H77" s="71" t="str">
        <f>IFERROR(LARGE((N77:CC77),2),"")</f>
        <v/>
      </c>
      <c r="I77" s="71" t="str">
        <f>IFERROR(LARGE((N77:CC77),3),"")</f>
        <v/>
      </c>
      <c r="J77" s="71" t="str">
        <f>IFERROR(LARGE((N77:CC77),4),"")</f>
        <v/>
      </c>
      <c r="K77" s="71" t="str">
        <f>IFERROR(LARGE((N77:CC77),5),"")</f>
        <v/>
      </c>
      <c r="L77" s="72" t="str">
        <f t="shared" si="12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</row>
    <row r="78" spans="1:81" x14ac:dyDescent="0.35">
      <c r="A78" t="str">
        <f t="shared" si="9"/>
        <v/>
      </c>
      <c r="B78" t="str">
        <f t="shared" si="10"/>
        <v/>
      </c>
      <c r="C78" s="12">
        <v>70</v>
      </c>
      <c r="E78" s="12" t="str">
        <f>IF(COUNT(N78:CC78)=0,"", COUNT(N78:CC78))</f>
        <v/>
      </c>
      <c r="F78" s="12" t="str">
        <f t="shared" si="11"/>
        <v/>
      </c>
      <c r="G78" s="71" t="str">
        <f>IFERROR(LARGE((N78:CC78),1),"")</f>
        <v/>
      </c>
      <c r="H78" s="71" t="str">
        <f>IFERROR(LARGE((N78:CC78),2),"")</f>
        <v/>
      </c>
      <c r="I78" s="71" t="str">
        <f>IFERROR(LARGE((N78:CC78),3),"")</f>
        <v/>
      </c>
      <c r="J78" s="71" t="str">
        <f>IFERROR(LARGE((N78:CC78),4),"")</f>
        <v/>
      </c>
      <c r="K78" s="71" t="str">
        <f>IFERROR(LARGE((N78:CC78),5),"")</f>
        <v/>
      </c>
      <c r="L78" s="72" t="str">
        <f t="shared" si="12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</row>
    <row r="79" spans="1:81" x14ac:dyDescent="0.35">
      <c r="A79" t="str">
        <f t="shared" si="9"/>
        <v/>
      </c>
      <c r="B79" t="str">
        <f t="shared" si="10"/>
        <v/>
      </c>
      <c r="C79" s="12">
        <v>71</v>
      </c>
      <c r="E79" s="12" t="str">
        <f>IF(COUNT(N79:CC79)=0,"", COUNT(N79:CC79))</f>
        <v/>
      </c>
      <c r="F79" s="12" t="str">
        <f t="shared" si="11"/>
        <v/>
      </c>
      <c r="G79" s="71" t="str">
        <f>IFERROR(LARGE((N79:CC79),1),"")</f>
        <v/>
      </c>
      <c r="H79" s="71" t="str">
        <f>IFERROR(LARGE((N79:CC79),2),"")</f>
        <v/>
      </c>
      <c r="I79" s="71" t="str">
        <f>IFERROR(LARGE((N79:CC79),3),"")</f>
        <v/>
      </c>
      <c r="J79" s="71" t="str">
        <f>IFERROR(LARGE((N79:CC79),4),"")</f>
        <v/>
      </c>
      <c r="K79" s="71" t="str">
        <f>IFERROR(LARGE((N79:CC79),5),"")</f>
        <v/>
      </c>
      <c r="L79" s="72" t="str">
        <f t="shared" si="12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</row>
    <row r="80" spans="1:81" x14ac:dyDescent="0.35">
      <c r="A80" t="str">
        <f t="shared" si="9"/>
        <v/>
      </c>
      <c r="B80" t="str">
        <f t="shared" si="10"/>
        <v/>
      </c>
      <c r="C80" s="12">
        <v>72</v>
      </c>
      <c r="E80" s="12" t="str">
        <f>IF(COUNT(N80:CC80)=0,"", COUNT(N80:CC80))</f>
        <v/>
      </c>
      <c r="F80" s="12" t="str">
        <f t="shared" si="11"/>
        <v/>
      </c>
      <c r="G80" s="71" t="str">
        <f>IFERROR(LARGE((N80:CC80),1),"")</f>
        <v/>
      </c>
      <c r="H80" s="71" t="str">
        <f>IFERROR(LARGE((N80:CC80),2),"")</f>
        <v/>
      </c>
      <c r="I80" s="71" t="str">
        <f>IFERROR(LARGE((N80:CC80),3),"")</f>
        <v/>
      </c>
      <c r="J80" s="71" t="str">
        <f>IFERROR(LARGE((N80:CC80),4),"")</f>
        <v/>
      </c>
      <c r="K80" s="71" t="str">
        <f>IFERROR(LARGE((N80:CC80),5),"")</f>
        <v/>
      </c>
      <c r="L80" s="72" t="str">
        <f t="shared" si="12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</row>
    <row r="81" spans="1:81" x14ac:dyDescent="0.35">
      <c r="A81" t="str">
        <f t="shared" si="9"/>
        <v/>
      </c>
      <c r="B81" t="str">
        <f t="shared" si="10"/>
        <v/>
      </c>
      <c r="C81" s="12">
        <v>73</v>
      </c>
      <c r="E81" s="12" t="str">
        <f>IF(COUNT(N81:CC81)=0,"", COUNT(N81:CC81))</f>
        <v/>
      </c>
      <c r="F81" s="12" t="str">
        <f t="shared" si="11"/>
        <v/>
      </c>
      <c r="G81" s="71" t="str">
        <f>IFERROR(LARGE((N81:CC81),1),"")</f>
        <v/>
      </c>
      <c r="H81" s="71" t="str">
        <f>IFERROR(LARGE((N81:CC81),2),"")</f>
        <v/>
      </c>
      <c r="I81" s="71" t="str">
        <f>IFERROR(LARGE((N81:CC81),3),"")</f>
        <v/>
      </c>
      <c r="J81" s="71" t="str">
        <f>IFERROR(LARGE((N81:CC81),4),"")</f>
        <v/>
      </c>
      <c r="K81" s="71" t="str">
        <f>IFERROR(LARGE((N81:CC81),5),"")</f>
        <v/>
      </c>
      <c r="L81" s="72" t="str">
        <f t="shared" si="12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</row>
    <row r="82" spans="1:81" x14ac:dyDescent="0.35">
      <c r="A82" t="str">
        <f t="shared" si="9"/>
        <v/>
      </c>
      <c r="B82" t="str">
        <f t="shared" si="10"/>
        <v/>
      </c>
      <c r="C82" s="12">
        <v>74</v>
      </c>
      <c r="E82" s="12" t="str">
        <f>IF(COUNT(N82:CC82)=0,"", COUNT(N82:CC82))</f>
        <v/>
      </c>
      <c r="F82" s="12" t="str">
        <f t="shared" si="11"/>
        <v/>
      </c>
      <c r="G82" s="71" t="str">
        <f>IFERROR(LARGE((N82:CC82),1),"")</f>
        <v/>
      </c>
      <c r="H82" s="71" t="str">
        <f>IFERROR(LARGE((N82:CC82),2),"")</f>
        <v/>
      </c>
      <c r="I82" s="71" t="str">
        <f>IFERROR(LARGE((N82:CC82),3),"")</f>
        <v/>
      </c>
      <c r="J82" s="71" t="str">
        <f>IFERROR(LARGE((N82:CC82),4),"")</f>
        <v/>
      </c>
      <c r="K82" s="71" t="str">
        <f>IFERROR(LARGE((N82:CC82),5),"")</f>
        <v/>
      </c>
      <c r="L82" s="72" t="str">
        <f t="shared" si="12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</row>
    <row r="83" spans="1:81" x14ac:dyDescent="0.35">
      <c r="A83" t="str">
        <f t="shared" si="9"/>
        <v/>
      </c>
      <c r="B83" t="str">
        <f t="shared" si="10"/>
        <v/>
      </c>
      <c r="C83" s="12">
        <v>75</v>
      </c>
      <c r="E83" s="12" t="str">
        <f>IF(COUNT(N83:CC83)=0,"", COUNT(N83:CC83))</f>
        <v/>
      </c>
      <c r="F83" s="12" t="str">
        <f t="shared" si="11"/>
        <v/>
      </c>
      <c r="G83" s="71" t="str">
        <f>IFERROR(LARGE((N83:CC83),1),"")</f>
        <v/>
      </c>
      <c r="H83" s="71" t="str">
        <f>IFERROR(LARGE((N83:CC83),2),"")</f>
        <v/>
      </c>
      <c r="I83" s="71" t="str">
        <f>IFERROR(LARGE((N83:CC83),3),"")</f>
        <v/>
      </c>
      <c r="J83" s="71" t="str">
        <f>IFERROR(LARGE((N83:CC83),4),"")</f>
        <v/>
      </c>
      <c r="K83" s="71" t="str">
        <f>IFERROR(LARGE((N83:CC83),5),"")</f>
        <v/>
      </c>
      <c r="L83" s="72" t="str">
        <f t="shared" si="12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</row>
  </sheetData>
  <sortState xmlns:xlrd2="http://schemas.microsoft.com/office/spreadsheetml/2017/richdata2" ref="A14:CC54">
    <sortCondition ref="A14:A54"/>
  </sortState>
  <mergeCells count="4">
    <mergeCell ref="B5:E5"/>
    <mergeCell ref="B6:E6"/>
    <mergeCell ref="B7:E7"/>
    <mergeCell ref="G12:K12"/>
  </mergeCells>
  <phoneticPr fontId="8" type="noConversion"/>
  <conditionalFormatting sqref="N14:CC83">
    <cfRule type="containsText" dxfId="120" priority="1" operator="containsText" text="Score">
      <formula>NOT(ISERROR(SEARCH("Score",N14)))</formula>
    </cfRule>
    <cfRule type="cellIs" dxfId="119" priority="2" operator="greaterThanOrEqual">
      <formula>$K14</formula>
    </cfRule>
    <cfRule type="cellIs" dxfId="118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BA48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3" ht="18.5" x14ac:dyDescent="0.45">
      <c r="B1" s="1" t="s">
        <v>0</v>
      </c>
    </row>
    <row r="2" spans="1:53" ht="18.5" x14ac:dyDescent="0.45">
      <c r="B2" s="1" t="s">
        <v>33</v>
      </c>
    </row>
    <row r="3" spans="1:53" x14ac:dyDescent="0.35">
      <c r="B3" s="2" t="str">
        <f>Summary!B2</f>
        <v>April 16, 2025</v>
      </c>
    </row>
    <row r="5" spans="1:53" x14ac:dyDescent="0.35">
      <c r="B5" s="90" t="s">
        <v>2</v>
      </c>
      <c r="C5" s="90"/>
      <c r="D5" s="90"/>
      <c r="E5" s="91"/>
      <c r="F5" s="50">
        <v>589</v>
      </c>
      <c r="G5" s="64"/>
      <c r="I5" s="3"/>
    </row>
    <row r="6" spans="1:53" x14ac:dyDescent="0.35">
      <c r="B6" s="92" t="s">
        <v>3</v>
      </c>
      <c r="C6" s="92"/>
      <c r="D6" s="92"/>
      <c r="E6" s="93"/>
      <c r="F6" s="51">
        <v>586</v>
      </c>
      <c r="G6" s="64"/>
      <c r="I6" s="4"/>
    </row>
    <row r="7" spans="1:53" x14ac:dyDescent="0.35">
      <c r="B7" s="94" t="s">
        <v>4</v>
      </c>
      <c r="C7" s="94"/>
      <c r="D7" s="94"/>
      <c r="E7" s="95"/>
      <c r="F7" s="52">
        <v>583</v>
      </c>
      <c r="I7" s="5"/>
    </row>
    <row r="10" spans="1:53" ht="18.5" x14ac:dyDescent="0.45">
      <c r="C10" s="7" t="s">
        <v>5</v>
      </c>
    </row>
    <row r="11" spans="1:53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 t="s">
        <v>15</v>
      </c>
      <c r="AY11" s="64" t="s">
        <v>15</v>
      </c>
      <c r="AZ11" s="64" t="s">
        <v>15</v>
      </c>
      <c r="BA11" s="64" t="s">
        <v>15</v>
      </c>
    </row>
    <row r="12" spans="1:53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96" t="s">
        <v>7</v>
      </c>
      <c r="H12" s="96"/>
      <c r="I12" s="96"/>
      <c r="J12" s="96"/>
      <c r="K12" s="96"/>
      <c r="L12" s="10" t="s">
        <v>14</v>
      </c>
      <c r="N12" s="64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41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42</v>
      </c>
      <c r="AG12" s="64" t="s">
        <v>43</v>
      </c>
      <c r="AH12" s="64" t="s">
        <v>43</v>
      </c>
      <c r="AI12" s="64" t="s">
        <v>43</v>
      </c>
      <c r="AJ12" s="64" t="s">
        <v>44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46</v>
      </c>
      <c r="AP12" s="64" t="s">
        <v>47</v>
      </c>
      <c r="AQ12" s="64" t="s">
        <v>39</v>
      </c>
      <c r="AR12" s="64" t="s">
        <v>39</v>
      </c>
      <c r="AS12" s="64" t="s">
        <v>180</v>
      </c>
      <c r="AT12" s="64" t="s">
        <v>180</v>
      </c>
      <c r="AU12" s="64" t="s">
        <v>180</v>
      </c>
      <c r="AV12" s="64" t="s">
        <v>180</v>
      </c>
      <c r="AW12" s="64" t="s">
        <v>180</v>
      </c>
      <c r="AX12" s="64" t="s">
        <v>16</v>
      </c>
      <c r="AY12" s="64" t="s">
        <v>16</v>
      </c>
      <c r="AZ12" s="64" t="s">
        <v>16</v>
      </c>
      <c r="BA12" s="64" t="s">
        <v>16</v>
      </c>
    </row>
    <row r="13" spans="1:53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117</v>
      </c>
      <c r="P13" s="64" t="s">
        <v>117</v>
      </c>
      <c r="Q13" s="64" t="s">
        <v>53</v>
      </c>
      <c r="R13" s="64" t="s">
        <v>53</v>
      </c>
      <c r="S13" s="64" t="s">
        <v>118</v>
      </c>
      <c r="T13" s="64" t="s">
        <v>119</v>
      </c>
      <c r="U13" s="64" t="s">
        <v>55</v>
      </c>
      <c r="V13" s="64" t="s">
        <v>56</v>
      </c>
      <c r="W13" s="64" t="s">
        <v>120</v>
      </c>
      <c r="X13" s="64" t="s">
        <v>121</v>
      </c>
      <c r="Y13" s="64" t="s">
        <v>50</v>
      </c>
      <c r="Z13" s="64" t="s">
        <v>151</v>
      </c>
      <c r="AA13" s="64" t="s">
        <v>152</v>
      </c>
      <c r="AB13" s="64" t="s">
        <v>58</v>
      </c>
      <c r="AC13" s="64" t="s">
        <v>123</v>
      </c>
      <c r="AD13" s="64" t="s">
        <v>124</v>
      </c>
      <c r="AE13" s="64" t="s">
        <v>60</v>
      </c>
      <c r="AF13" s="64" t="s">
        <v>60</v>
      </c>
      <c r="AG13" s="64" t="s">
        <v>61</v>
      </c>
      <c r="AH13" s="64" t="s">
        <v>61</v>
      </c>
      <c r="AI13" s="64" t="s">
        <v>62</v>
      </c>
      <c r="AJ13" s="64" t="s">
        <v>50</v>
      </c>
      <c r="AK13" s="64" t="s">
        <v>50</v>
      </c>
      <c r="AL13" s="64" t="s">
        <v>125</v>
      </c>
      <c r="AM13" s="64" t="s">
        <v>126</v>
      </c>
      <c r="AN13" s="64" t="s">
        <v>50</v>
      </c>
      <c r="AO13" s="64" t="s">
        <v>68</v>
      </c>
      <c r="AP13" s="64" t="s">
        <v>65</v>
      </c>
      <c r="AQ13" s="64" t="s">
        <v>162</v>
      </c>
      <c r="AR13" s="64" t="s">
        <v>65</v>
      </c>
      <c r="AS13" s="64" t="s">
        <v>90</v>
      </c>
      <c r="AT13" s="64" t="s">
        <v>191</v>
      </c>
      <c r="AU13" s="64" t="s">
        <v>192</v>
      </c>
      <c r="AV13" s="64" t="s">
        <v>186</v>
      </c>
      <c r="AW13" s="64" t="s">
        <v>193</v>
      </c>
      <c r="AX13" s="64" t="s">
        <v>171</v>
      </c>
      <c r="AY13" s="64" t="s">
        <v>172</v>
      </c>
      <c r="AZ13" s="64" t="s">
        <v>130</v>
      </c>
      <c r="BA13" s="64" t="s">
        <v>188</v>
      </c>
    </row>
    <row r="14" spans="1:53" x14ac:dyDescent="0.35">
      <c r="A14" t="str">
        <f t="shared" ref="A14:A31" si="0">IF(D14="","",(RIGHT(D14,LEN(D14)-SEARCH(" ",D14,1))))</f>
        <v>Clark</v>
      </c>
      <c r="B14" t="str">
        <f t="shared" ref="B14:B31" si="1">IF(D14="","",(LEFT(D14,SEARCH(" ",D14,1))))</f>
        <v xml:space="preserve">Levi </v>
      </c>
      <c r="C14" s="12">
        <v>5</v>
      </c>
      <c r="D14" t="s">
        <v>75</v>
      </c>
      <c r="E14">
        <f t="shared" ref="E14:E48" si="2">IF(COUNT(N14:BA14)=0,"", COUNT(N14:BA14))</f>
        <v>10</v>
      </c>
      <c r="F14">
        <f t="shared" ref="F14:F31" si="3">_xlfn.IFS(E14="","",E14=1,1,E14=2,2,E14=3,3,E14=4,4,E14=5,5,E14&gt;5,5)</f>
        <v>5</v>
      </c>
      <c r="G14">
        <f t="shared" ref="G14:G48" si="4">IFERROR(LARGE((N14:BA14),1),"")</f>
        <v>590</v>
      </c>
      <c r="H14">
        <f t="shared" ref="H14:H48" si="5">IFERROR(LARGE((N14:BA14),2),"")</f>
        <v>588</v>
      </c>
      <c r="I14">
        <f t="shared" ref="I14:I48" si="6">IFERROR(LARGE((N14:BA14),3),"")</f>
        <v>588</v>
      </c>
      <c r="J14">
        <f t="shared" ref="J14:J48" si="7">IFERROR(LARGE((N14:BA14),4),"")</f>
        <v>587</v>
      </c>
      <c r="K14">
        <f t="shared" ref="K14:K48" si="8">IFERROR(LARGE((N14:BA14),5),"")</f>
        <v>586</v>
      </c>
      <c r="L14" s="78">
        <f t="shared" ref="L14:L31" si="9">IFERROR(AVERAGEIF(G14:K14,"&gt;0"),"")</f>
        <v>587.79999999999995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>
        <v>586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>
        <v>588</v>
      </c>
      <c r="AC14" s="12" t="s">
        <v>12</v>
      </c>
      <c r="AD14" s="12" t="s">
        <v>12</v>
      </c>
      <c r="AE14" s="12">
        <v>576</v>
      </c>
      <c r="AF14" s="12">
        <v>587</v>
      </c>
      <c r="AG14" s="12">
        <v>585</v>
      </c>
      <c r="AH14" s="12">
        <v>586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>
        <v>588</v>
      </c>
      <c r="AP14" s="12">
        <v>590</v>
      </c>
      <c r="AQ14" s="12" t="s">
        <v>12</v>
      </c>
      <c r="AR14" s="12" t="s">
        <v>12</v>
      </c>
      <c r="AS14" s="12">
        <v>583</v>
      </c>
      <c r="AT14" s="12">
        <v>578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</row>
    <row r="15" spans="1:53" x14ac:dyDescent="0.35">
      <c r="A15" t="str">
        <f t="shared" si="0"/>
        <v>Cover</v>
      </c>
      <c r="B15" t="str">
        <f t="shared" si="1"/>
        <v xml:space="preserve">Chance </v>
      </c>
      <c r="C15" s="12">
        <v>9</v>
      </c>
      <c r="D15" t="s">
        <v>83</v>
      </c>
      <c r="E15">
        <f t="shared" si="2"/>
        <v>9</v>
      </c>
      <c r="F15">
        <f t="shared" si="3"/>
        <v>5</v>
      </c>
      <c r="G15">
        <f t="shared" si="4"/>
        <v>580</v>
      </c>
      <c r="H15">
        <f t="shared" si="5"/>
        <v>580</v>
      </c>
      <c r="I15">
        <f t="shared" si="6"/>
        <v>580</v>
      </c>
      <c r="J15">
        <f t="shared" si="7"/>
        <v>579</v>
      </c>
      <c r="K15">
        <f t="shared" si="8"/>
        <v>578</v>
      </c>
      <c r="L15" s="78">
        <f t="shared" si="9"/>
        <v>579.4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>
        <v>580</v>
      </c>
      <c r="V15" s="12">
        <v>580</v>
      </c>
      <c r="W15" s="12" t="s">
        <v>12</v>
      </c>
      <c r="X15" s="12" t="s">
        <v>12</v>
      </c>
      <c r="Y15" s="12">
        <v>578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>
        <v>579</v>
      </c>
      <c r="AF15" s="12">
        <v>573</v>
      </c>
      <c r="AG15" s="12">
        <v>576</v>
      </c>
      <c r="AH15" s="12">
        <v>576</v>
      </c>
      <c r="AI15" s="12" t="s">
        <v>12</v>
      </c>
      <c r="AJ15" s="12">
        <v>580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>
        <v>576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</row>
    <row r="16" spans="1:53" x14ac:dyDescent="0.35">
      <c r="A16" t="str">
        <f t="shared" si="0"/>
        <v>Dardas</v>
      </c>
      <c r="B16" t="str">
        <f t="shared" si="1"/>
        <v xml:space="preserve">Jason </v>
      </c>
      <c r="C16" s="12">
        <v>18</v>
      </c>
      <c r="D16" t="s">
        <v>128</v>
      </c>
      <c r="E16">
        <f t="shared" si="2"/>
        <v>4</v>
      </c>
      <c r="F16">
        <f t="shared" si="3"/>
        <v>4</v>
      </c>
      <c r="G16">
        <f t="shared" si="4"/>
        <v>591</v>
      </c>
      <c r="H16">
        <f t="shared" si="5"/>
        <v>586</v>
      </c>
      <c r="I16">
        <f t="shared" si="6"/>
        <v>583</v>
      </c>
      <c r="J16">
        <f t="shared" si="7"/>
        <v>566</v>
      </c>
      <c r="K16" t="str">
        <f t="shared" si="8"/>
        <v/>
      </c>
      <c r="L16" s="78">
        <f t="shared" si="9"/>
        <v>581.5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591</v>
      </c>
      <c r="AL16" s="12" t="s">
        <v>12</v>
      </c>
      <c r="AM16" s="12" t="s">
        <v>12</v>
      </c>
      <c r="AN16" s="12">
        <v>583</v>
      </c>
      <c r="AO16" s="12" t="s">
        <v>12</v>
      </c>
      <c r="AP16" s="12">
        <v>586</v>
      </c>
      <c r="AQ16" s="12" t="s">
        <v>12</v>
      </c>
      <c r="AR16" s="12">
        <v>566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</row>
    <row r="17" spans="1:53" x14ac:dyDescent="0.35">
      <c r="A17" t="str">
        <f t="shared" si="0"/>
        <v>Desrosiers</v>
      </c>
      <c r="B17" t="str">
        <f t="shared" si="1"/>
        <v xml:space="preserve">Jared </v>
      </c>
      <c r="C17" s="12">
        <v>11</v>
      </c>
      <c r="D17" t="s">
        <v>86</v>
      </c>
      <c r="E17">
        <f t="shared" si="2"/>
        <v>7</v>
      </c>
      <c r="F17">
        <f t="shared" si="3"/>
        <v>5</v>
      </c>
      <c r="G17">
        <f t="shared" si="4"/>
        <v>588</v>
      </c>
      <c r="H17">
        <f t="shared" si="5"/>
        <v>586</v>
      </c>
      <c r="I17">
        <f t="shared" si="6"/>
        <v>585</v>
      </c>
      <c r="J17">
        <f t="shared" si="7"/>
        <v>584</v>
      </c>
      <c r="K17">
        <f t="shared" si="8"/>
        <v>584</v>
      </c>
      <c r="L17" s="78">
        <f t="shared" si="9"/>
        <v>585.4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>
        <v>586</v>
      </c>
      <c r="AA17" s="12">
        <v>588</v>
      </c>
      <c r="AB17" s="12">
        <v>584</v>
      </c>
      <c r="AC17" s="12" t="s">
        <v>12</v>
      </c>
      <c r="AD17" s="12" t="s">
        <v>12</v>
      </c>
      <c r="AE17" s="12">
        <v>578</v>
      </c>
      <c r="AF17" s="12">
        <v>585</v>
      </c>
      <c r="AG17" s="12">
        <v>584</v>
      </c>
      <c r="AH17" s="12">
        <v>574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</row>
    <row r="18" spans="1:53" x14ac:dyDescent="0.35">
      <c r="A18" t="str">
        <f t="shared" si="0"/>
        <v>Eddy</v>
      </c>
      <c r="B18" t="str">
        <f t="shared" si="1"/>
        <v xml:space="preserve">Jared </v>
      </c>
      <c r="C18" s="12">
        <v>15</v>
      </c>
      <c r="D18" t="s">
        <v>80</v>
      </c>
      <c r="E18">
        <f t="shared" si="2"/>
        <v>11</v>
      </c>
      <c r="F18">
        <f t="shared" si="3"/>
        <v>5</v>
      </c>
      <c r="G18">
        <f t="shared" si="4"/>
        <v>593</v>
      </c>
      <c r="H18">
        <f t="shared" si="5"/>
        <v>592</v>
      </c>
      <c r="I18">
        <f t="shared" si="6"/>
        <v>590</v>
      </c>
      <c r="J18">
        <f t="shared" si="7"/>
        <v>588</v>
      </c>
      <c r="K18">
        <f t="shared" si="8"/>
        <v>588</v>
      </c>
      <c r="L18" s="78">
        <f t="shared" si="9"/>
        <v>590.20000000000005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585</v>
      </c>
      <c r="W18" s="12" t="s">
        <v>12</v>
      </c>
      <c r="X18" s="12" t="s">
        <v>12</v>
      </c>
      <c r="Y18" s="12" t="s">
        <v>12</v>
      </c>
      <c r="Z18" s="12">
        <v>593</v>
      </c>
      <c r="AA18" s="12">
        <v>588</v>
      </c>
      <c r="AB18" s="12">
        <v>580</v>
      </c>
      <c r="AC18" s="12" t="s">
        <v>12</v>
      </c>
      <c r="AD18" s="12" t="s">
        <v>12</v>
      </c>
      <c r="AE18" s="12">
        <v>586</v>
      </c>
      <c r="AF18" s="12">
        <v>586</v>
      </c>
      <c r="AG18" s="12">
        <v>590</v>
      </c>
      <c r="AH18" s="12">
        <v>574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592</v>
      </c>
      <c r="AP18" s="12">
        <v>588</v>
      </c>
      <c r="AQ18" s="12" t="s">
        <v>12</v>
      </c>
      <c r="AR18" s="12" t="s">
        <v>12</v>
      </c>
      <c r="AS18" s="12" t="s">
        <v>12</v>
      </c>
      <c r="AT18" s="12">
        <v>587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</row>
    <row r="19" spans="1:53" x14ac:dyDescent="0.35">
      <c r="A19" t="str">
        <f t="shared" si="0"/>
        <v>Fiori</v>
      </c>
      <c r="B19" t="str">
        <f t="shared" si="1"/>
        <v xml:space="preserve">Peter </v>
      </c>
      <c r="C19" s="12">
        <v>10</v>
      </c>
      <c r="D19" t="s">
        <v>77</v>
      </c>
      <c r="E19">
        <f t="shared" si="2"/>
        <v>12</v>
      </c>
      <c r="F19">
        <f t="shared" si="3"/>
        <v>5</v>
      </c>
      <c r="G19">
        <f t="shared" si="4"/>
        <v>597</v>
      </c>
      <c r="H19">
        <f t="shared" si="5"/>
        <v>591</v>
      </c>
      <c r="I19">
        <f t="shared" si="6"/>
        <v>590</v>
      </c>
      <c r="J19">
        <f t="shared" si="7"/>
        <v>589</v>
      </c>
      <c r="K19">
        <f t="shared" si="8"/>
        <v>588</v>
      </c>
      <c r="L19" s="78">
        <f t="shared" si="9"/>
        <v>591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590</v>
      </c>
      <c r="Z19" s="12" t="s">
        <v>12</v>
      </c>
      <c r="AA19" s="12" t="s">
        <v>12</v>
      </c>
      <c r="AB19" s="12" t="s">
        <v>12</v>
      </c>
      <c r="AC19" s="12">
        <v>576</v>
      </c>
      <c r="AD19" s="12" t="s">
        <v>12</v>
      </c>
      <c r="AE19" s="12">
        <v>584</v>
      </c>
      <c r="AF19" s="12">
        <v>585</v>
      </c>
      <c r="AG19" s="12">
        <v>589</v>
      </c>
      <c r="AH19" s="12">
        <v>582</v>
      </c>
      <c r="AI19" s="12" t="s">
        <v>12</v>
      </c>
      <c r="AJ19" s="12">
        <v>591</v>
      </c>
      <c r="AK19" s="12">
        <v>597</v>
      </c>
      <c r="AL19" s="12" t="s">
        <v>12</v>
      </c>
      <c r="AM19" s="12" t="s">
        <v>12</v>
      </c>
      <c r="AN19" s="12" t="s">
        <v>12</v>
      </c>
      <c r="AO19" s="12">
        <v>583</v>
      </c>
      <c r="AP19" s="12" t="s">
        <v>12</v>
      </c>
      <c r="AQ19" s="12">
        <v>588</v>
      </c>
      <c r="AR19" s="12" t="s">
        <v>12</v>
      </c>
      <c r="AS19" s="12">
        <v>579</v>
      </c>
      <c r="AT19" s="12">
        <v>583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</row>
    <row r="20" spans="1:53" x14ac:dyDescent="0.35">
      <c r="A20" t="str">
        <f t="shared" si="0"/>
        <v>Kissell</v>
      </c>
      <c r="B20" t="str">
        <f t="shared" si="1"/>
        <v xml:space="preserve">Rylan </v>
      </c>
      <c r="C20" s="12">
        <v>12</v>
      </c>
      <c r="D20" t="s">
        <v>72</v>
      </c>
      <c r="E20">
        <f t="shared" si="2"/>
        <v>7</v>
      </c>
      <c r="F20">
        <f t="shared" si="3"/>
        <v>5</v>
      </c>
      <c r="G20">
        <f t="shared" si="4"/>
        <v>587</v>
      </c>
      <c r="H20">
        <f t="shared" si="5"/>
        <v>587</v>
      </c>
      <c r="I20">
        <f t="shared" si="6"/>
        <v>585</v>
      </c>
      <c r="J20">
        <f t="shared" si="7"/>
        <v>585</v>
      </c>
      <c r="K20">
        <f t="shared" si="8"/>
        <v>580</v>
      </c>
      <c r="L20" s="78">
        <f t="shared" si="9"/>
        <v>584.79999999999995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587</v>
      </c>
      <c r="X20" s="12">
        <v>585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587</v>
      </c>
      <c r="AD20" s="12">
        <v>585</v>
      </c>
      <c r="AE20" s="12">
        <v>577</v>
      </c>
      <c r="AF20" s="12">
        <v>580</v>
      </c>
      <c r="AG20" s="12" t="s">
        <v>12</v>
      </c>
      <c r="AH20" s="12" t="s">
        <v>12</v>
      </c>
      <c r="AI20" s="12">
        <v>579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</row>
    <row r="21" spans="1:53" x14ac:dyDescent="0.35">
      <c r="A21" t="str">
        <f t="shared" si="0"/>
        <v>Kozeniesky</v>
      </c>
      <c r="B21" t="str">
        <f t="shared" si="1"/>
        <v xml:space="preserve">Lucas </v>
      </c>
      <c r="C21" s="12">
        <v>6</v>
      </c>
      <c r="D21" t="s">
        <v>35</v>
      </c>
      <c r="E21">
        <f t="shared" si="2"/>
        <v>5</v>
      </c>
      <c r="F21">
        <f t="shared" si="3"/>
        <v>5</v>
      </c>
      <c r="G21">
        <f t="shared" si="4"/>
        <v>586</v>
      </c>
      <c r="H21">
        <f t="shared" si="5"/>
        <v>584</v>
      </c>
      <c r="I21">
        <f t="shared" si="6"/>
        <v>576</v>
      </c>
      <c r="J21">
        <f t="shared" si="7"/>
        <v>568</v>
      </c>
      <c r="K21">
        <f t="shared" si="8"/>
        <v>562</v>
      </c>
      <c r="L21" s="78">
        <f t="shared" si="9"/>
        <v>575.20000000000005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>
        <v>584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562</v>
      </c>
      <c r="AF21" s="12">
        <v>586</v>
      </c>
      <c r="AG21" s="12">
        <v>568</v>
      </c>
      <c r="AH21" s="12">
        <v>576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</row>
    <row r="22" spans="1:53" x14ac:dyDescent="0.35">
      <c r="A22" t="str">
        <f t="shared" si="0"/>
        <v>Lake</v>
      </c>
      <c r="B22" t="str">
        <f t="shared" si="1"/>
        <v xml:space="preserve">Griffin </v>
      </c>
      <c r="C22" s="12">
        <v>14</v>
      </c>
      <c r="D22" t="s">
        <v>81</v>
      </c>
      <c r="E22">
        <f t="shared" si="2"/>
        <v>11</v>
      </c>
      <c r="F22">
        <f t="shared" si="3"/>
        <v>5</v>
      </c>
      <c r="G22">
        <f t="shared" si="4"/>
        <v>591</v>
      </c>
      <c r="H22">
        <f t="shared" si="5"/>
        <v>587</v>
      </c>
      <c r="I22">
        <f t="shared" si="6"/>
        <v>586</v>
      </c>
      <c r="J22">
        <f t="shared" si="7"/>
        <v>585</v>
      </c>
      <c r="K22">
        <f t="shared" si="8"/>
        <v>584</v>
      </c>
      <c r="L22" s="78">
        <f t="shared" si="9"/>
        <v>586.6</v>
      </c>
      <c r="N22" s="12" t="s">
        <v>12</v>
      </c>
      <c r="O22" s="12" t="s">
        <v>12</v>
      </c>
      <c r="P22" s="12" t="s">
        <v>12</v>
      </c>
      <c r="Q22" s="12">
        <v>586</v>
      </c>
      <c r="R22" s="12">
        <v>591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587</v>
      </c>
      <c r="AA22" s="12">
        <v>584</v>
      </c>
      <c r="AB22" s="12">
        <v>574</v>
      </c>
      <c r="AC22" s="12" t="s">
        <v>12</v>
      </c>
      <c r="AD22" s="12" t="s">
        <v>12</v>
      </c>
      <c r="AE22" s="12">
        <v>579</v>
      </c>
      <c r="AF22" s="12">
        <v>585</v>
      </c>
      <c r="AG22" s="12">
        <v>576</v>
      </c>
      <c r="AH22" s="12">
        <v>577</v>
      </c>
      <c r="AI22" s="12" t="s">
        <v>12</v>
      </c>
      <c r="AJ22" s="12" t="s">
        <v>12</v>
      </c>
      <c r="AK22" s="12" t="s">
        <v>12</v>
      </c>
      <c r="AL22" s="12">
        <v>579</v>
      </c>
      <c r="AM22" s="12">
        <v>584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</row>
    <row r="23" spans="1:53" x14ac:dyDescent="0.35">
      <c r="A23" t="str">
        <f t="shared" si="0"/>
        <v>Mowrer</v>
      </c>
      <c r="B23" t="str">
        <f t="shared" si="1"/>
        <v xml:space="preserve">Nick </v>
      </c>
      <c r="C23" s="12">
        <v>2</v>
      </c>
      <c r="D23" s="11" t="s">
        <v>127</v>
      </c>
      <c r="E23">
        <f t="shared" si="2"/>
        <v>2</v>
      </c>
      <c r="F23">
        <f t="shared" si="3"/>
        <v>2</v>
      </c>
      <c r="G23">
        <f t="shared" si="4"/>
        <v>586</v>
      </c>
      <c r="H23">
        <f t="shared" si="5"/>
        <v>582</v>
      </c>
      <c r="I23" t="str">
        <f t="shared" si="6"/>
        <v/>
      </c>
      <c r="J23" t="str">
        <f t="shared" si="7"/>
        <v/>
      </c>
      <c r="K23" t="str">
        <f t="shared" si="8"/>
        <v/>
      </c>
      <c r="L23" s="78">
        <f t="shared" si="9"/>
        <v>584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>
        <v>582</v>
      </c>
      <c r="T23" s="12">
        <v>586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</row>
    <row r="24" spans="1:53" x14ac:dyDescent="0.35">
      <c r="A24" t="str">
        <f t="shared" si="0"/>
        <v>Muske</v>
      </c>
      <c r="B24" t="str">
        <f t="shared" si="1"/>
        <v xml:space="preserve">Brandon </v>
      </c>
      <c r="C24" s="12">
        <v>7</v>
      </c>
      <c r="D24" t="s">
        <v>73</v>
      </c>
      <c r="E24">
        <f t="shared" si="2"/>
        <v>7</v>
      </c>
      <c r="F24">
        <f t="shared" si="3"/>
        <v>5</v>
      </c>
      <c r="G24">
        <f t="shared" si="4"/>
        <v>584</v>
      </c>
      <c r="H24">
        <f t="shared" si="5"/>
        <v>583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584</v>
      </c>
      <c r="AC24" s="12" t="s">
        <v>12</v>
      </c>
      <c r="AD24" s="12" t="s">
        <v>12</v>
      </c>
      <c r="AE24" s="12">
        <v>572</v>
      </c>
      <c r="AF24" s="12">
        <v>581</v>
      </c>
      <c r="AG24" s="12">
        <v>580</v>
      </c>
      <c r="AH24" s="12">
        <v>574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579</v>
      </c>
      <c r="AP24" s="12">
        <v>583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</row>
    <row r="25" spans="1:53" x14ac:dyDescent="0.35">
      <c r="A25" t="str">
        <f t="shared" si="0"/>
        <v>Ogoreuc</v>
      </c>
      <c r="B25" t="str">
        <f t="shared" si="1"/>
        <v xml:space="preserve">Jack </v>
      </c>
      <c r="C25" s="12">
        <v>16</v>
      </c>
      <c r="D25" t="s">
        <v>87</v>
      </c>
      <c r="E25">
        <f t="shared" si="2"/>
        <v>8</v>
      </c>
      <c r="F25">
        <f t="shared" si="3"/>
        <v>5</v>
      </c>
      <c r="G25">
        <f t="shared" si="4"/>
        <v>587</v>
      </c>
      <c r="H25">
        <f t="shared" si="5"/>
        <v>583</v>
      </c>
      <c r="I25">
        <f t="shared" si="6"/>
        <v>581</v>
      </c>
      <c r="J25">
        <f t="shared" si="7"/>
        <v>580</v>
      </c>
      <c r="K25">
        <f t="shared" si="8"/>
        <v>577</v>
      </c>
      <c r="L25" s="78">
        <f t="shared" si="9"/>
        <v>581.6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583</v>
      </c>
      <c r="AC25" s="12" t="s">
        <v>12</v>
      </c>
      <c r="AD25" s="12" t="s">
        <v>12</v>
      </c>
      <c r="AE25" s="12">
        <v>576</v>
      </c>
      <c r="AF25" s="12">
        <v>580</v>
      </c>
      <c r="AG25" s="12">
        <v>587</v>
      </c>
      <c r="AH25" s="12">
        <v>577</v>
      </c>
      <c r="AI25" s="12" t="s">
        <v>12</v>
      </c>
      <c r="AJ25" s="12" t="s">
        <v>12</v>
      </c>
      <c r="AK25" s="12">
        <v>581</v>
      </c>
      <c r="AL25" s="12">
        <v>576</v>
      </c>
      <c r="AM25" s="12">
        <v>572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</row>
    <row r="26" spans="1:53" x14ac:dyDescent="0.35">
      <c r="A26" t="str">
        <f t="shared" si="0"/>
        <v>Peiser</v>
      </c>
      <c r="B26" t="str">
        <f t="shared" si="1"/>
        <v xml:space="preserve">Braden </v>
      </c>
      <c r="C26" s="12">
        <v>8</v>
      </c>
      <c r="D26" t="s">
        <v>78</v>
      </c>
      <c r="E26">
        <f t="shared" si="2"/>
        <v>3</v>
      </c>
      <c r="F26">
        <f t="shared" si="3"/>
        <v>3</v>
      </c>
      <c r="G26">
        <f t="shared" si="4"/>
        <v>588</v>
      </c>
      <c r="H26">
        <f t="shared" si="5"/>
        <v>586</v>
      </c>
      <c r="I26">
        <f t="shared" si="6"/>
        <v>581</v>
      </c>
      <c r="J26" t="str">
        <f t="shared" si="7"/>
        <v/>
      </c>
      <c r="K26" t="str">
        <f t="shared" si="8"/>
        <v/>
      </c>
      <c r="L26" s="78">
        <f t="shared" si="9"/>
        <v>585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>
        <v>586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>
        <v>581</v>
      </c>
      <c r="AM26" s="12">
        <v>588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</row>
    <row r="27" spans="1:53" x14ac:dyDescent="0.35">
      <c r="A27" t="str">
        <f t="shared" si="0"/>
        <v>Roe</v>
      </c>
      <c r="B27" t="str">
        <f t="shared" si="1"/>
        <v xml:space="preserve">Ivan </v>
      </c>
      <c r="C27" s="12">
        <v>4</v>
      </c>
      <c r="D27" s="11" t="s">
        <v>71</v>
      </c>
      <c r="E27">
        <f t="shared" si="2"/>
        <v>9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589</v>
      </c>
      <c r="J27">
        <f t="shared" si="7"/>
        <v>589</v>
      </c>
      <c r="K27">
        <f t="shared" si="8"/>
        <v>588</v>
      </c>
      <c r="L27" s="78">
        <f t="shared" si="9"/>
        <v>589.79999999999995</v>
      </c>
      <c r="N27" s="12" t="s">
        <v>12</v>
      </c>
      <c r="O27" s="12">
        <v>587</v>
      </c>
      <c r="P27" s="12">
        <v>574</v>
      </c>
      <c r="Q27" s="12" t="s">
        <v>12</v>
      </c>
      <c r="R27" s="12" t="s">
        <v>12</v>
      </c>
      <c r="S27" s="12">
        <v>588</v>
      </c>
      <c r="T27" s="12">
        <v>593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589</v>
      </c>
      <c r="AD27" s="12">
        <v>588</v>
      </c>
      <c r="AE27" s="12">
        <v>590</v>
      </c>
      <c r="AF27" s="12">
        <v>589</v>
      </c>
      <c r="AG27" s="12" t="s">
        <v>12</v>
      </c>
      <c r="AH27" s="12" t="s">
        <v>12</v>
      </c>
      <c r="AI27" s="12">
        <v>587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</row>
    <row r="28" spans="1:53" x14ac:dyDescent="0.35">
      <c r="A28" t="str">
        <f t="shared" si="0"/>
        <v>Sherry</v>
      </c>
      <c r="B28" t="str">
        <f t="shared" si="1"/>
        <v xml:space="preserve">Tim </v>
      </c>
      <c r="C28" s="12">
        <v>3</v>
      </c>
      <c r="D28" s="11" t="s">
        <v>70</v>
      </c>
      <c r="E28">
        <f t="shared" si="2"/>
        <v>5</v>
      </c>
      <c r="F28">
        <f t="shared" si="3"/>
        <v>5</v>
      </c>
      <c r="G28">
        <f t="shared" si="4"/>
        <v>586</v>
      </c>
      <c r="H28">
        <f t="shared" si="5"/>
        <v>585</v>
      </c>
      <c r="I28">
        <f t="shared" si="6"/>
        <v>584</v>
      </c>
      <c r="J28">
        <f t="shared" si="7"/>
        <v>580</v>
      </c>
      <c r="K28">
        <f t="shared" si="8"/>
        <v>569</v>
      </c>
      <c r="L28" s="78">
        <f t="shared" si="9"/>
        <v>580.79999999999995</v>
      </c>
      <c r="N28" s="12" t="s">
        <v>12</v>
      </c>
      <c r="O28" s="12">
        <v>586</v>
      </c>
      <c r="P28" s="12">
        <v>569</v>
      </c>
      <c r="Q28" s="12" t="s">
        <v>12</v>
      </c>
      <c r="R28" s="12" t="s">
        <v>12</v>
      </c>
      <c r="S28" s="12">
        <v>580</v>
      </c>
      <c r="T28" s="12">
        <v>585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584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</row>
    <row r="29" spans="1:53" x14ac:dyDescent="0.35">
      <c r="A29" t="str">
        <f t="shared" si="0"/>
        <v>Sunderman</v>
      </c>
      <c r="B29" t="str">
        <f t="shared" si="1"/>
        <v xml:space="preserve">Patrick </v>
      </c>
      <c r="C29" s="12">
        <v>1</v>
      </c>
      <c r="D29" s="11" t="s">
        <v>74</v>
      </c>
      <c r="E29">
        <f t="shared" si="2"/>
        <v>10</v>
      </c>
      <c r="F29">
        <f t="shared" si="3"/>
        <v>5</v>
      </c>
      <c r="G29">
        <f t="shared" si="4"/>
        <v>589</v>
      </c>
      <c r="H29">
        <f t="shared" si="5"/>
        <v>589</v>
      </c>
      <c r="I29">
        <f t="shared" si="6"/>
        <v>589</v>
      </c>
      <c r="J29">
        <f t="shared" si="7"/>
        <v>587</v>
      </c>
      <c r="K29">
        <f t="shared" si="8"/>
        <v>585</v>
      </c>
      <c r="L29" s="78">
        <f t="shared" si="9"/>
        <v>587.79999999999995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>
        <v>585</v>
      </c>
      <c r="AA29" s="12">
        <v>589</v>
      </c>
      <c r="AB29" s="12">
        <v>580</v>
      </c>
      <c r="AC29" s="12" t="s">
        <v>12</v>
      </c>
      <c r="AD29" s="12" t="s">
        <v>12</v>
      </c>
      <c r="AE29" s="12">
        <v>578</v>
      </c>
      <c r="AF29" s="12">
        <v>587</v>
      </c>
      <c r="AG29" s="12">
        <v>589</v>
      </c>
      <c r="AH29" s="12">
        <v>576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579</v>
      </c>
      <c r="AP29" s="12">
        <v>589</v>
      </c>
      <c r="AQ29" s="12" t="s">
        <v>12</v>
      </c>
      <c r="AR29" s="12" t="s">
        <v>12</v>
      </c>
      <c r="AS29" s="12">
        <v>584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</row>
    <row r="30" spans="1:53" x14ac:dyDescent="0.35">
      <c r="A30" t="str">
        <f t="shared" si="0"/>
        <v>Wee</v>
      </c>
      <c r="B30" t="str">
        <f t="shared" si="1"/>
        <v xml:space="preserve">Tyler </v>
      </c>
      <c r="C30" s="12">
        <v>13</v>
      </c>
      <c r="D30" t="s">
        <v>82</v>
      </c>
      <c r="E30">
        <f t="shared" si="2"/>
        <v>10</v>
      </c>
      <c r="F30">
        <f t="shared" si="3"/>
        <v>5</v>
      </c>
      <c r="G30">
        <f t="shared" si="4"/>
        <v>592</v>
      </c>
      <c r="H30">
        <f t="shared" si="5"/>
        <v>592</v>
      </c>
      <c r="I30">
        <f t="shared" si="6"/>
        <v>586</v>
      </c>
      <c r="J30">
        <f t="shared" si="7"/>
        <v>584</v>
      </c>
      <c r="K30">
        <f t="shared" si="8"/>
        <v>583</v>
      </c>
      <c r="L30" s="78">
        <f t="shared" si="9"/>
        <v>587.4</v>
      </c>
      <c r="N30" s="12" t="s">
        <v>12</v>
      </c>
      <c r="O30" s="12" t="s">
        <v>12</v>
      </c>
      <c r="P30" s="12" t="s">
        <v>12</v>
      </c>
      <c r="Q30" s="12">
        <v>592</v>
      </c>
      <c r="R30" s="12">
        <v>592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>
        <v>577</v>
      </c>
      <c r="AF30" s="12">
        <v>576</v>
      </c>
      <c r="AG30" s="12">
        <v>581</v>
      </c>
      <c r="AH30" s="12">
        <v>559</v>
      </c>
      <c r="AI30" s="12" t="s">
        <v>12</v>
      </c>
      <c r="AJ30" s="12" t="s">
        <v>12</v>
      </c>
      <c r="AK30" s="12">
        <v>586</v>
      </c>
      <c r="AL30" s="12">
        <v>578</v>
      </c>
      <c r="AM30" s="12">
        <v>583</v>
      </c>
      <c r="AN30" s="12" t="s">
        <v>12</v>
      </c>
      <c r="AO30" s="12">
        <v>584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</row>
    <row r="31" spans="1:53" x14ac:dyDescent="0.35">
      <c r="A31" t="str">
        <f t="shared" si="0"/>
        <v>Wisman</v>
      </c>
      <c r="B31" t="str">
        <f t="shared" si="1"/>
        <v xml:space="preserve">Jacob </v>
      </c>
      <c r="C31" s="12">
        <v>17</v>
      </c>
      <c r="D31" t="s">
        <v>85</v>
      </c>
      <c r="E31">
        <f t="shared" si="2"/>
        <v>10</v>
      </c>
      <c r="F31">
        <f t="shared" si="3"/>
        <v>5</v>
      </c>
      <c r="G31">
        <f t="shared" si="4"/>
        <v>583</v>
      </c>
      <c r="H31">
        <f t="shared" si="5"/>
        <v>583</v>
      </c>
      <c r="I31">
        <f t="shared" si="6"/>
        <v>580</v>
      </c>
      <c r="J31">
        <f t="shared" si="7"/>
        <v>579</v>
      </c>
      <c r="K31">
        <f t="shared" si="8"/>
        <v>577</v>
      </c>
      <c r="L31" s="78">
        <f t="shared" si="9"/>
        <v>580.4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>
        <v>583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>
        <v>574</v>
      </c>
      <c r="AA31" s="12">
        <v>574</v>
      </c>
      <c r="AB31" s="12">
        <v>579</v>
      </c>
      <c r="AC31" s="12" t="s">
        <v>12</v>
      </c>
      <c r="AD31" s="12" t="s">
        <v>12</v>
      </c>
      <c r="AE31" s="12">
        <v>569</v>
      </c>
      <c r="AF31" s="12">
        <v>571</v>
      </c>
      <c r="AG31" s="12">
        <v>580</v>
      </c>
      <c r="AH31" s="12">
        <v>577</v>
      </c>
      <c r="AI31" s="12" t="s">
        <v>12</v>
      </c>
      <c r="AJ31" s="12" t="s">
        <v>12</v>
      </c>
      <c r="AK31" s="12" t="s">
        <v>12</v>
      </c>
      <c r="AL31" s="12">
        <v>583</v>
      </c>
      <c r="AM31" s="12">
        <v>577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</row>
    <row r="32" spans="1:53" x14ac:dyDescent="0.35">
      <c r="A32" t="str">
        <f t="shared" ref="A32:A35" si="10">IF(D32="","",(RIGHT(D32,LEN(D32)-SEARCH(" ",D32,1))))</f>
        <v/>
      </c>
      <c r="B32" t="str">
        <f t="shared" ref="B32:B35" si="11">IF(D32="","",(LEFT(D32,SEARCH(" ",D32,1))))</f>
        <v/>
      </c>
      <c r="C32" s="12">
        <v>19</v>
      </c>
      <c r="E32" t="str">
        <f t="shared" si="2"/>
        <v/>
      </c>
      <c r="F32" t="str">
        <f t="shared" ref="F32:F43" si="12">_xlfn.IFS(E32="","",E32=1,1,E32=2,2,E32=3,3,E32=4,4,E32=5,5,E32&gt;5,5)</f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ref="L32:L43" si="13">IFERROR(AVERAGEIF(G32:K32,"&gt;0"),"")</f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</row>
    <row r="33" spans="1:53" x14ac:dyDescent="0.35">
      <c r="A33" t="str">
        <f t="shared" si="10"/>
        <v/>
      </c>
      <c r="B33" t="str">
        <f t="shared" si="11"/>
        <v/>
      </c>
      <c r="C33" s="12">
        <v>20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</row>
    <row r="34" spans="1:53" x14ac:dyDescent="0.35">
      <c r="A34" t="str">
        <f t="shared" si="10"/>
        <v/>
      </c>
      <c r="B34" t="str">
        <f t="shared" si="11"/>
        <v/>
      </c>
      <c r="C34" s="12">
        <v>21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</row>
    <row r="35" spans="1:53" x14ac:dyDescent="0.35">
      <c r="A35" t="str">
        <f t="shared" si="10"/>
        <v/>
      </c>
      <c r="B35" t="str">
        <f t="shared" si="11"/>
        <v/>
      </c>
      <c r="C35" s="12">
        <v>22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</row>
    <row r="36" spans="1:53" x14ac:dyDescent="0.35">
      <c r="A36" t="str">
        <f t="shared" ref="A36:A43" si="14">IF(D36="","",(RIGHT(D36,LEN(D36)-SEARCH(" ",D36,1))))</f>
        <v/>
      </c>
      <c r="B36" t="str">
        <f t="shared" ref="B36:B43" si="15">IF(D36="","",(LEFT(D36,SEARCH(" ",D36,1))))</f>
        <v/>
      </c>
      <c r="C36" s="12">
        <v>23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</row>
    <row r="37" spans="1:53" x14ac:dyDescent="0.35">
      <c r="A37" t="str">
        <f t="shared" si="14"/>
        <v/>
      </c>
      <c r="B37" t="str">
        <f t="shared" si="15"/>
        <v/>
      </c>
      <c r="C37" s="12">
        <v>24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</row>
    <row r="38" spans="1:53" x14ac:dyDescent="0.35">
      <c r="A38" t="str">
        <f t="shared" si="14"/>
        <v/>
      </c>
      <c r="B38" t="str">
        <f t="shared" si="15"/>
        <v/>
      </c>
      <c r="C38" s="12">
        <v>25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</row>
    <row r="39" spans="1:53" x14ac:dyDescent="0.35">
      <c r="A39" t="str">
        <f t="shared" si="14"/>
        <v/>
      </c>
      <c r="B39" t="str">
        <f t="shared" si="15"/>
        <v/>
      </c>
      <c r="C39" s="12">
        <v>26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</row>
    <row r="40" spans="1:53" x14ac:dyDescent="0.35">
      <c r="A40" t="str">
        <f t="shared" si="14"/>
        <v/>
      </c>
      <c r="B40" t="str">
        <f t="shared" si="15"/>
        <v/>
      </c>
      <c r="C40" s="12">
        <v>27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</row>
    <row r="41" spans="1:53" x14ac:dyDescent="0.35">
      <c r="A41" t="str">
        <f t="shared" si="14"/>
        <v/>
      </c>
      <c r="B41" t="str">
        <f t="shared" si="15"/>
        <v/>
      </c>
      <c r="C41" s="12">
        <v>28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</row>
    <row r="42" spans="1:53" x14ac:dyDescent="0.35">
      <c r="A42" t="str">
        <f t="shared" si="14"/>
        <v/>
      </c>
      <c r="B42" t="str">
        <f t="shared" si="15"/>
        <v/>
      </c>
      <c r="C42" s="12">
        <v>29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</row>
    <row r="43" spans="1:53" x14ac:dyDescent="0.35">
      <c r="A43" t="str">
        <f t="shared" si="14"/>
        <v/>
      </c>
      <c r="B43" t="str">
        <f t="shared" si="15"/>
        <v/>
      </c>
      <c r="C43" s="12">
        <v>30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</row>
    <row r="44" spans="1:53" x14ac:dyDescent="0.35">
      <c r="A44" t="str">
        <f t="shared" ref="A44:A48" si="16">IF(D44="","",(RIGHT(D44,LEN(D44)-SEARCH(" ",D44,1))))</f>
        <v/>
      </c>
      <c r="B44" t="str">
        <f t="shared" ref="B44:B48" si="17">IF(D44="","",(LEFT(D44,SEARCH(" ",D44,1))))</f>
        <v/>
      </c>
      <c r="C44" s="12">
        <v>31</v>
      </c>
      <c r="E44" t="str">
        <f t="shared" si="2"/>
        <v/>
      </c>
      <c r="F44" t="str">
        <f t="shared" ref="F44:F48" si="18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48" si="19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</row>
    <row r="45" spans="1:53" x14ac:dyDescent="0.35">
      <c r="A45" t="str">
        <f t="shared" si="16"/>
        <v/>
      </c>
      <c r="B45" t="str">
        <f t="shared" si="17"/>
        <v/>
      </c>
      <c r="C45" s="12">
        <v>32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</row>
    <row r="46" spans="1:53" x14ac:dyDescent="0.35">
      <c r="A46" t="str">
        <f t="shared" si="16"/>
        <v/>
      </c>
      <c r="B46" t="str">
        <f t="shared" si="17"/>
        <v/>
      </c>
      <c r="C46" s="12">
        <v>33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</row>
    <row r="47" spans="1:53" x14ac:dyDescent="0.35">
      <c r="A47" t="str">
        <f t="shared" si="16"/>
        <v/>
      </c>
      <c r="B47" t="str">
        <f t="shared" si="17"/>
        <v/>
      </c>
      <c r="C47" s="12">
        <v>34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</row>
    <row r="48" spans="1:53" x14ac:dyDescent="0.35">
      <c r="A48" t="str">
        <f t="shared" si="16"/>
        <v/>
      </c>
      <c r="B48" t="str">
        <f t="shared" si="17"/>
        <v/>
      </c>
      <c r="C48" s="12">
        <v>35</v>
      </c>
      <c r="E48" t="str">
        <f t="shared" si="2"/>
        <v/>
      </c>
      <c r="F48" t="str">
        <f t="shared" si="18"/>
        <v/>
      </c>
      <c r="G48" t="str">
        <f t="shared" si="4"/>
        <v/>
      </c>
      <c r="H48" t="str">
        <f t="shared" si="5"/>
        <v/>
      </c>
      <c r="I48" t="str">
        <f t="shared" si="6"/>
        <v/>
      </c>
      <c r="J48" t="str">
        <f t="shared" si="7"/>
        <v/>
      </c>
      <c r="K48" t="str">
        <f t="shared" si="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</row>
  </sheetData>
  <sortState xmlns:xlrd2="http://schemas.microsoft.com/office/spreadsheetml/2017/richdata2" ref="A14:BA31">
    <sortCondition ref="A14:A31"/>
  </sortState>
  <mergeCells count="4">
    <mergeCell ref="B5:E5"/>
    <mergeCell ref="B6:E6"/>
    <mergeCell ref="B7:E7"/>
    <mergeCell ref="G12:K12"/>
  </mergeCells>
  <phoneticPr fontId="8" type="noConversion"/>
  <conditionalFormatting sqref="N14:BA48">
    <cfRule type="containsText" dxfId="117" priority="1" operator="containsText" text="Score">
      <formula>NOT(ISERROR(SEARCH("Score",N14)))</formula>
    </cfRule>
    <cfRule type="cellIs" dxfId="116" priority="2" operator="greaterThanOrEqual">
      <formula>$K14</formula>
    </cfRule>
    <cfRule type="cellIs" dxfId="115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X73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34</v>
      </c>
    </row>
    <row r="3" spans="1:50" x14ac:dyDescent="0.35">
      <c r="B3" s="49" t="str">
        <f>Summary!B2</f>
        <v>April 16, 2025</v>
      </c>
    </row>
    <row r="5" spans="1:50" x14ac:dyDescent="0.35">
      <c r="B5" s="90" t="s">
        <v>2</v>
      </c>
      <c r="C5" s="90"/>
      <c r="D5" s="90"/>
      <c r="E5" s="91"/>
      <c r="F5" s="50">
        <v>589</v>
      </c>
      <c r="I5" s="3"/>
    </row>
    <row r="6" spans="1:50" x14ac:dyDescent="0.35">
      <c r="B6" s="92" t="s">
        <v>3</v>
      </c>
      <c r="C6" s="92"/>
      <c r="D6" s="92"/>
      <c r="E6" s="93"/>
      <c r="F6" s="51">
        <v>586</v>
      </c>
      <c r="I6" s="4"/>
    </row>
    <row r="7" spans="1:50" x14ac:dyDescent="0.35">
      <c r="B7" s="94" t="s">
        <v>4</v>
      </c>
      <c r="C7" s="94"/>
      <c r="D7" s="94"/>
      <c r="E7" s="95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96" t="s">
        <v>7</v>
      </c>
      <c r="H12" s="96"/>
      <c r="I12" s="96"/>
      <c r="J12" s="96"/>
      <c r="K12" s="96"/>
      <c r="L12" s="10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41</v>
      </c>
      <c r="U12" s="64" t="s">
        <v>41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42</v>
      </c>
      <c r="AD12" s="64" t="s">
        <v>42</v>
      </c>
      <c r="AE12" s="64" t="s">
        <v>42</v>
      </c>
      <c r="AF12" s="64" t="s">
        <v>43</v>
      </c>
      <c r="AG12" s="64" t="s">
        <v>43</v>
      </c>
      <c r="AH12" s="64" t="s">
        <v>44</v>
      </c>
      <c r="AI12" s="64" t="s">
        <v>44</v>
      </c>
      <c r="AJ12" s="64" t="s">
        <v>45</v>
      </c>
      <c r="AK12" s="64" t="s">
        <v>46</v>
      </c>
      <c r="AL12" s="64" t="s">
        <v>46</v>
      </c>
      <c r="AM12" s="64" t="s">
        <v>46</v>
      </c>
      <c r="AN12" s="64" t="s">
        <v>46</v>
      </c>
      <c r="AO12" s="64" t="s">
        <v>47</v>
      </c>
      <c r="AP12" s="64" t="s">
        <v>39</v>
      </c>
      <c r="AQ12" s="64" t="s">
        <v>180</v>
      </c>
      <c r="AR12" s="64" t="s">
        <v>180</v>
      </c>
      <c r="AS12" s="64" t="s">
        <v>180</v>
      </c>
      <c r="AT12" s="64" t="s">
        <v>180</v>
      </c>
      <c r="AU12" s="64" t="s">
        <v>180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117</v>
      </c>
      <c r="P13" s="64" t="s">
        <v>117</v>
      </c>
      <c r="Q13" s="64" t="s">
        <v>53</v>
      </c>
      <c r="R13" s="64" t="s">
        <v>53</v>
      </c>
      <c r="S13" s="64" t="s">
        <v>55</v>
      </c>
      <c r="T13" s="64" t="s">
        <v>56</v>
      </c>
      <c r="U13" s="64" t="s">
        <v>131</v>
      </c>
      <c r="V13" s="64" t="s">
        <v>132</v>
      </c>
      <c r="W13" s="64" t="s">
        <v>120</v>
      </c>
      <c r="X13" s="64" t="s">
        <v>50</v>
      </c>
      <c r="Y13" s="64" t="s">
        <v>122</v>
      </c>
      <c r="Z13" s="64" t="s">
        <v>122</v>
      </c>
      <c r="AA13" s="64" t="s">
        <v>58</v>
      </c>
      <c r="AB13" s="64" t="s">
        <v>123</v>
      </c>
      <c r="AC13" s="64" t="s">
        <v>124</v>
      </c>
      <c r="AD13" s="64" t="s">
        <v>60</v>
      </c>
      <c r="AE13" s="64" t="s">
        <v>60</v>
      </c>
      <c r="AF13" s="64" t="s">
        <v>61</v>
      </c>
      <c r="AG13" s="64" t="s">
        <v>61</v>
      </c>
      <c r="AH13" s="64" t="s">
        <v>62</v>
      </c>
      <c r="AI13" s="64" t="s">
        <v>50</v>
      </c>
      <c r="AJ13" s="64" t="s">
        <v>50</v>
      </c>
      <c r="AK13" s="64" t="s">
        <v>125</v>
      </c>
      <c r="AL13" s="64" t="s">
        <v>126</v>
      </c>
      <c r="AM13" s="64" t="s">
        <v>50</v>
      </c>
      <c r="AN13" s="64" t="s">
        <v>68</v>
      </c>
      <c r="AO13" s="64" t="s">
        <v>65</v>
      </c>
      <c r="AP13" s="64" t="s">
        <v>65</v>
      </c>
      <c r="AQ13" s="64" t="s">
        <v>90</v>
      </c>
      <c r="AR13" s="64" t="s">
        <v>191</v>
      </c>
      <c r="AS13" s="64" t="s">
        <v>192</v>
      </c>
      <c r="AT13" s="64" t="s">
        <v>186</v>
      </c>
      <c r="AU13" s="64" t="s">
        <v>193</v>
      </c>
      <c r="AV13" s="64" t="s">
        <v>189</v>
      </c>
      <c r="AW13" s="64" t="s">
        <v>170</v>
      </c>
      <c r="AX13" s="64" t="s">
        <v>171</v>
      </c>
    </row>
    <row r="14" spans="1:50" x14ac:dyDescent="0.35">
      <c r="A14" t="str">
        <f t="shared" ref="A14:A34" si="0">IF(D14="","",(RIGHT(D14,LEN(D14)-SEARCH(" ",D14,1))))</f>
        <v>Baldwin</v>
      </c>
      <c r="B14" t="str">
        <f t="shared" ref="B14:B34" si="1">IF(D14="","",(LEFT(D14,SEARCH(" ",D14,1))))</f>
        <v xml:space="preserve">Isabella </v>
      </c>
      <c r="C14" s="12">
        <v>8</v>
      </c>
      <c r="D14" t="s">
        <v>106</v>
      </c>
      <c r="E14">
        <f t="shared" ref="E14:E45" si="2">IF(COUNT(N14:AX14)=0,"", COUNT(N14:AX14))</f>
        <v>4</v>
      </c>
      <c r="F14">
        <f t="shared" ref="F14:F34" si="3">_xlfn.IFS(E14="","",E14=1,1,E14=2,2,E14=3,3,E14=4,4,E14=5,5,E14&gt;5,5)</f>
        <v>4</v>
      </c>
      <c r="G14">
        <f t="shared" ref="G14:G45" si="4">IFERROR(LARGE((N14:AX14),1),"")</f>
        <v>585</v>
      </c>
      <c r="H14">
        <f t="shared" ref="H14:H45" si="5">IFERROR(LARGE((N14:AX14),2),"")</f>
        <v>584</v>
      </c>
      <c r="I14">
        <f t="shared" ref="I14:I45" si="6">IFERROR(LARGE((N14:AX14),3),"")</f>
        <v>575</v>
      </c>
      <c r="J14">
        <f t="shared" ref="J14:J45" si="7">IFERROR(LARGE((N14:AX14),4),"")</f>
        <v>566</v>
      </c>
      <c r="K14" t="str">
        <f t="shared" ref="K14:K45" si="8">IFERROR(LARGE((N14:AX14),5),"")</f>
        <v/>
      </c>
      <c r="L14" s="78">
        <f t="shared" ref="L14:L34" si="9">IFERROR(AVERAGEIF(G14:K14,"&gt;0"),"")</f>
        <v>577.5</v>
      </c>
      <c r="N14" s="12" t="s">
        <v>12</v>
      </c>
      <c r="O14" s="12" t="s">
        <v>12</v>
      </c>
      <c r="P14" s="12" t="s">
        <v>12</v>
      </c>
      <c r="Q14" s="12">
        <v>585</v>
      </c>
      <c r="R14" s="12">
        <v>584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575</v>
      </c>
      <c r="AE14" s="12">
        <v>566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153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>
        <v>589</v>
      </c>
      <c r="AG15" s="12">
        <v>579</v>
      </c>
      <c r="AH15" s="12" t="s">
        <v>12</v>
      </c>
      <c r="AI15" s="12" t="s">
        <v>12</v>
      </c>
      <c r="AJ15" s="12">
        <v>578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108</v>
      </c>
      <c r="E16">
        <f t="shared" si="2"/>
        <v>5</v>
      </c>
      <c r="F16">
        <f t="shared" si="3"/>
        <v>5</v>
      </c>
      <c r="G16">
        <f t="shared" si="4"/>
        <v>583</v>
      </c>
      <c r="H16">
        <f t="shared" si="5"/>
        <v>583</v>
      </c>
      <c r="I16">
        <f t="shared" si="6"/>
        <v>574</v>
      </c>
      <c r="J16">
        <f t="shared" si="7"/>
        <v>572</v>
      </c>
      <c r="K16">
        <f t="shared" si="8"/>
        <v>535</v>
      </c>
      <c r="L16" s="78">
        <f t="shared" si="9"/>
        <v>569.4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>
        <v>583</v>
      </c>
      <c r="Y16" s="12">
        <v>583</v>
      </c>
      <c r="Z16" s="12">
        <v>574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>
        <v>535</v>
      </c>
      <c r="AG16" s="12">
        <v>572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Buesseler</v>
      </c>
      <c r="B17" t="str">
        <f t="shared" si="1"/>
        <v xml:space="preserve">Allison </v>
      </c>
      <c r="C17" s="12">
        <v>20</v>
      </c>
      <c r="D17" t="s">
        <v>138</v>
      </c>
      <c r="E17">
        <f t="shared" si="2"/>
        <v>1</v>
      </c>
      <c r="F17">
        <f t="shared" si="3"/>
        <v>1</v>
      </c>
      <c r="G17">
        <f t="shared" si="4"/>
        <v>584</v>
      </c>
      <c r="H17" t="str">
        <f t="shared" si="5"/>
        <v/>
      </c>
      <c r="I17" t="str">
        <f t="shared" si="6"/>
        <v/>
      </c>
      <c r="J17" t="str">
        <f t="shared" si="7"/>
        <v/>
      </c>
      <c r="K17" t="str">
        <f t="shared" si="8"/>
        <v/>
      </c>
      <c r="L17" s="78">
        <f t="shared" si="9"/>
        <v>584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584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103</v>
      </c>
      <c r="E18">
        <f t="shared" si="2"/>
        <v>4</v>
      </c>
      <c r="F18">
        <f t="shared" si="3"/>
        <v>4</v>
      </c>
      <c r="G18">
        <f t="shared" si="4"/>
        <v>584</v>
      </c>
      <c r="H18">
        <f t="shared" si="5"/>
        <v>581</v>
      </c>
      <c r="I18">
        <f t="shared" si="6"/>
        <v>572</v>
      </c>
      <c r="J18">
        <f t="shared" si="7"/>
        <v>568</v>
      </c>
      <c r="K18" t="str">
        <f t="shared" si="8"/>
        <v/>
      </c>
      <c r="L18" s="78">
        <f t="shared" si="9"/>
        <v>576.25</v>
      </c>
      <c r="N18" s="12" t="s">
        <v>12</v>
      </c>
      <c r="O18" s="12" t="s">
        <v>12</v>
      </c>
      <c r="P18" s="12" t="s">
        <v>12</v>
      </c>
      <c r="Q18" s="12">
        <v>584</v>
      </c>
      <c r="R18" s="12">
        <v>581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>
        <v>572</v>
      </c>
      <c r="AE18" s="12">
        <v>568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139</v>
      </c>
      <c r="E19">
        <f t="shared" si="2"/>
        <v>2</v>
      </c>
      <c r="F19">
        <f t="shared" si="3"/>
        <v>2</v>
      </c>
      <c r="G19">
        <f t="shared" si="4"/>
        <v>584</v>
      </c>
      <c r="H19">
        <f t="shared" si="5"/>
        <v>577</v>
      </c>
      <c r="I19" t="str">
        <f t="shared" si="6"/>
        <v/>
      </c>
      <c r="J19" t="str">
        <f t="shared" si="7"/>
        <v/>
      </c>
      <c r="K19" t="str">
        <f t="shared" si="8"/>
        <v/>
      </c>
      <c r="L19" s="78">
        <f t="shared" si="9"/>
        <v>580.5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>
        <v>584</v>
      </c>
      <c r="AP19" s="12">
        <v>577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137</v>
      </c>
      <c r="E20">
        <f t="shared" si="2"/>
        <v>5</v>
      </c>
      <c r="F20">
        <f t="shared" si="3"/>
        <v>5</v>
      </c>
      <c r="G20">
        <f t="shared" si="4"/>
        <v>588</v>
      </c>
      <c r="H20">
        <f t="shared" si="5"/>
        <v>579</v>
      </c>
      <c r="I20">
        <f t="shared" si="6"/>
        <v>574</v>
      </c>
      <c r="J20">
        <f t="shared" si="7"/>
        <v>569</v>
      </c>
      <c r="K20">
        <f t="shared" si="8"/>
        <v>563</v>
      </c>
      <c r="L20" s="78">
        <f t="shared" si="9"/>
        <v>574.6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588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>
        <v>574</v>
      </c>
      <c r="AE20" s="12">
        <v>569</v>
      </c>
      <c r="AF20" s="12">
        <v>579</v>
      </c>
      <c r="AG20" s="12">
        <v>563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102</v>
      </c>
      <c r="E21">
        <f t="shared" si="2"/>
        <v>1</v>
      </c>
      <c r="F21">
        <f t="shared" si="3"/>
        <v>1</v>
      </c>
      <c r="G21">
        <f t="shared" si="4"/>
        <v>584</v>
      </c>
      <c r="H21" t="str">
        <f t="shared" si="5"/>
        <v/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584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Hurley</v>
      </c>
      <c r="B22" t="str">
        <f t="shared" si="1"/>
        <v xml:space="preserve">Lauren </v>
      </c>
      <c r="C22" s="12">
        <v>15</v>
      </c>
      <c r="D22" t="s">
        <v>99</v>
      </c>
      <c r="E22">
        <f t="shared" si="2"/>
        <v>2</v>
      </c>
      <c r="F22">
        <f t="shared" si="3"/>
        <v>2</v>
      </c>
      <c r="G22">
        <f t="shared" si="4"/>
        <v>589</v>
      </c>
      <c r="H22">
        <f t="shared" si="5"/>
        <v>582</v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585.5</v>
      </c>
      <c r="N22" s="12" t="s">
        <v>12</v>
      </c>
      <c r="O22" s="12" t="s">
        <v>12</v>
      </c>
      <c r="P22" s="12" t="s">
        <v>12</v>
      </c>
      <c r="Q22" s="12">
        <v>589</v>
      </c>
      <c r="R22" s="12">
        <v>582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93</v>
      </c>
      <c r="E23">
        <f t="shared" si="2"/>
        <v>8</v>
      </c>
      <c r="F23">
        <f t="shared" si="3"/>
        <v>5</v>
      </c>
      <c r="G23">
        <f t="shared" si="4"/>
        <v>595</v>
      </c>
      <c r="H23">
        <f t="shared" si="5"/>
        <v>594</v>
      </c>
      <c r="I23">
        <f t="shared" si="6"/>
        <v>593</v>
      </c>
      <c r="J23">
        <f t="shared" si="7"/>
        <v>592</v>
      </c>
      <c r="K23">
        <f t="shared" si="8"/>
        <v>592</v>
      </c>
      <c r="L23" s="78">
        <f t="shared" si="9"/>
        <v>593.20000000000005</v>
      </c>
      <c r="N23" s="12" t="s">
        <v>12</v>
      </c>
      <c r="O23" s="12">
        <v>592</v>
      </c>
      <c r="P23" s="12">
        <v>592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586</v>
      </c>
      <c r="AC23" s="12">
        <v>591</v>
      </c>
      <c r="AD23" s="12">
        <v>590</v>
      </c>
      <c r="AE23" s="12">
        <v>594</v>
      </c>
      <c r="AF23" s="12" t="s">
        <v>12</v>
      </c>
      <c r="AG23" s="12" t="s">
        <v>12</v>
      </c>
      <c r="AH23" s="12">
        <v>593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>
        <v>595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Ossi</v>
      </c>
      <c r="B24" t="str">
        <f t="shared" si="1"/>
        <v xml:space="preserve">Cecelia </v>
      </c>
      <c r="C24" s="12">
        <v>5</v>
      </c>
      <c r="D24" t="s">
        <v>133</v>
      </c>
      <c r="E24">
        <f t="shared" si="2"/>
        <v>5</v>
      </c>
      <c r="F24">
        <f t="shared" si="3"/>
        <v>5</v>
      </c>
      <c r="G24">
        <f t="shared" si="4"/>
        <v>587</v>
      </c>
      <c r="H24">
        <f t="shared" si="5"/>
        <v>581</v>
      </c>
      <c r="I24">
        <f t="shared" si="6"/>
        <v>581</v>
      </c>
      <c r="J24">
        <f t="shared" si="7"/>
        <v>580</v>
      </c>
      <c r="K24">
        <f t="shared" si="8"/>
        <v>579</v>
      </c>
      <c r="L24" s="78">
        <f t="shared" si="9"/>
        <v>581.6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587</v>
      </c>
      <c r="AD24" s="12">
        <v>581</v>
      </c>
      <c r="AE24" s="12">
        <v>581</v>
      </c>
      <c r="AF24" s="12">
        <v>579</v>
      </c>
      <c r="AG24" s="12">
        <v>580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Perkins</v>
      </c>
      <c r="B25" t="str">
        <f t="shared" si="1"/>
        <v xml:space="preserve">Alivia </v>
      </c>
      <c r="C25" s="12">
        <v>13</v>
      </c>
      <c r="D25" t="s">
        <v>135</v>
      </c>
      <c r="E25">
        <f t="shared" si="2"/>
        <v>1</v>
      </c>
      <c r="F25">
        <f t="shared" si="3"/>
        <v>1</v>
      </c>
      <c r="G25">
        <f t="shared" si="4"/>
        <v>584</v>
      </c>
      <c r="H25" t="str">
        <f t="shared" si="5"/>
        <v/>
      </c>
      <c r="I25" t="str">
        <f t="shared" si="6"/>
        <v/>
      </c>
      <c r="J25" t="str">
        <f t="shared" si="7"/>
        <v/>
      </c>
      <c r="K25" t="str">
        <f t="shared" si="8"/>
        <v/>
      </c>
      <c r="L25" s="78">
        <f t="shared" si="9"/>
        <v>584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584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101</v>
      </c>
      <c r="E26">
        <f t="shared" si="2"/>
        <v>3</v>
      </c>
      <c r="F26">
        <f t="shared" si="3"/>
        <v>3</v>
      </c>
      <c r="G26">
        <f t="shared" si="4"/>
        <v>584</v>
      </c>
      <c r="H26">
        <f t="shared" si="5"/>
        <v>583</v>
      </c>
      <c r="I26">
        <f t="shared" si="6"/>
        <v>578</v>
      </c>
      <c r="J26" t="str">
        <f t="shared" si="7"/>
        <v/>
      </c>
      <c r="K26" t="str">
        <f t="shared" si="8"/>
        <v/>
      </c>
      <c r="L26" s="78">
        <f t="shared" si="9"/>
        <v>581.66666666666663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>
        <v>584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583</v>
      </c>
      <c r="AL26" s="12">
        <v>578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109</v>
      </c>
      <c r="E27">
        <f t="shared" si="2"/>
        <v>6</v>
      </c>
      <c r="F27">
        <f t="shared" si="3"/>
        <v>5</v>
      </c>
      <c r="G27">
        <f t="shared" si="4"/>
        <v>585</v>
      </c>
      <c r="H27">
        <f t="shared" si="5"/>
        <v>580</v>
      </c>
      <c r="I27">
        <f t="shared" si="6"/>
        <v>575</v>
      </c>
      <c r="J27">
        <f t="shared" si="7"/>
        <v>571</v>
      </c>
      <c r="K27">
        <f t="shared" si="8"/>
        <v>568</v>
      </c>
      <c r="L27" s="78">
        <f t="shared" si="9"/>
        <v>575.79999999999995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585</v>
      </c>
      <c r="AC27" s="12">
        <v>580</v>
      </c>
      <c r="AD27" s="12">
        <v>568</v>
      </c>
      <c r="AE27" s="12">
        <v>575</v>
      </c>
      <c r="AF27" s="12">
        <v>571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567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136</v>
      </c>
      <c r="E28">
        <f t="shared" si="2"/>
        <v>7</v>
      </c>
      <c r="F28">
        <f t="shared" si="3"/>
        <v>5</v>
      </c>
      <c r="G28">
        <f t="shared" si="4"/>
        <v>585</v>
      </c>
      <c r="H28">
        <f t="shared" si="5"/>
        <v>583</v>
      </c>
      <c r="I28">
        <f t="shared" si="6"/>
        <v>581</v>
      </c>
      <c r="J28">
        <f t="shared" si="7"/>
        <v>579</v>
      </c>
      <c r="K28">
        <f t="shared" si="8"/>
        <v>578</v>
      </c>
      <c r="L28" s="78">
        <f t="shared" si="9"/>
        <v>581.20000000000005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585</v>
      </c>
      <c r="AA28" s="12" t="s">
        <v>12</v>
      </c>
      <c r="AB28" s="12" t="s">
        <v>12</v>
      </c>
      <c r="AC28" s="12" t="s">
        <v>12</v>
      </c>
      <c r="AD28" s="12">
        <v>581</v>
      </c>
      <c r="AE28" s="12">
        <v>579</v>
      </c>
      <c r="AF28" s="12">
        <v>583</v>
      </c>
      <c r="AG28" s="12">
        <v>565</v>
      </c>
      <c r="AH28" s="12" t="s">
        <v>12</v>
      </c>
      <c r="AI28" s="12" t="s">
        <v>12</v>
      </c>
      <c r="AJ28" s="12" t="s">
        <v>12</v>
      </c>
      <c r="AK28" s="12">
        <v>578</v>
      </c>
      <c r="AL28" s="12" t="s">
        <v>12</v>
      </c>
      <c r="AM28" s="12" t="s">
        <v>12</v>
      </c>
      <c r="AN28" s="12">
        <v>566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100</v>
      </c>
      <c r="E29">
        <f t="shared" si="2"/>
        <v>7</v>
      </c>
      <c r="F29">
        <f t="shared" si="3"/>
        <v>5</v>
      </c>
      <c r="G29">
        <f t="shared" si="4"/>
        <v>586</v>
      </c>
      <c r="H29">
        <f t="shared" si="5"/>
        <v>580</v>
      </c>
      <c r="I29">
        <f t="shared" si="6"/>
        <v>578</v>
      </c>
      <c r="J29">
        <f t="shared" si="7"/>
        <v>576</v>
      </c>
      <c r="K29">
        <f t="shared" si="8"/>
        <v>574</v>
      </c>
      <c r="L29" s="78">
        <f t="shared" si="9"/>
        <v>578.79999999999995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586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576</v>
      </c>
      <c r="AE29" s="12">
        <v>572</v>
      </c>
      <c r="AF29" s="12">
        <v>574</v>
      </c>
      <c r="AG29" s="12">
        <v>567</v>
      </c>
      <c r="AH29" s="12" t="s">
        <v>12</v>
      </c>
      <c r="AI29" s="12" t="s">
        <v>12</v>
      </c>
      <c r="AJ29" s="12" t="s">
        <v>12</v>
      </c>
      <c r="AK29" s="12">
        <v>578</v>
      </c>
      <c r="AL29" s="12">
        <v>580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Tucker</v>
      </c>
      <c r="B30" t="str">
        <f t="shared" si="1"/>
        <v xml:space="preserve">Mary </v>
      </c>
      <c r="C30" s="12">
        <v>2</v>
      </c>
      <c r="D30" s="11" t="s">
        <v>91</v>
      </c>
      <c r="E30">
        <f t="shared" si="2"/>
        <v>9</v>
      </c>
      <c r="F30">
        <f t="shared" si="3"/>
        <v>5</v>
      </c>
      <c r="G30">
        <f t="shared" si="4"/>
        <v>592</v>
      </c>
      <c r="H30">
        <f t="shared" si="5"/>
        <v>587</v>
      </c>
      <c r="I30">
        <f t="shared" si="6"/>
        <v>585</v>
      </c>
      <c r="J30">
        <f t="shared" si="7"/>
        <v>583</v>
      </c>
      <c r="K30">
        <f t="shared" si="8"/>
        <v>583</v>
      </c>
      <c r="L30" s="78">
        <f t="shared" si="9"/>
        <v>586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>
        <v>559</v>
      </c>
      <c r="V30" s="12">
        <v>583</v>
      </c>
      <c r="W30" s="12">
        <v>585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583</v>
      </c>
      <c r="AC30" s="12">
        <v>582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579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>
        <v>592</v>
      </c>
      <c r="AQ30" s="12">
        <v>582</v>
      </c>
      <c r="AR30" s="12">
        <v>587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Walrath</v>
      </c>
      <c r="B31" t="str">
        <f t="shared" si="1"/>
        <v xml:space="preserve">Emme </v>
      </c>
      <c r="C31" s="12">
        <v>16</v>
      </c>
      <c r="D31" t="s">
        <v>95</v>
      </c>
      <c r="E31">
        <f t="shared" si="2"/>
        <v>10</v>
      </c>
      <c r="F31">
        <f t="shared" si="3"/>
        <v>5</v>
      </c>
      <c r="G31">
        <f t="shared" si="4"/>
        <v>589</v>
      </c>
      <c r="H31">
        <f t="shared" si="5"/>
        <v>586</v>
      </c>
      <c r="I31">
        <f t="shared" si="6"/>
        <v>585</v>
      </c>
      <c r="J31">
        <f t="shared" si="7"/>
        <v>585</v>
      </c>
      <c r="K31">
        <f t="shared" si="8"/>
        <v>585</v>
      </c>
      <c r="L31" s="78">
        <f t="shared" si="9"/>
        <v>586</v>
      </c>
      <c r="N31" s="12" t="s">
        <v>12</v>
      </c>
      <c r="O31" s="12" t="s">
        <v>12</v>
      </c>
      <c r="P31" s="12" t="s">
        <v>12</v>
      </c>
      <c r="Q31" s="12">
        <v>589</v>
      </c>
      <c r="R31" s="12">
        <v>585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>
        <v>581</v>
      </c>
      <c r="Z31" s="12">
        <v>584</v>
      </c>
      <c r="AA31" s="12" t="s">
        <v>12</v>
      </c>
      <c r="AB31" s="12" t="s">
        <v>12</v>
      </c>
      <c r="AC31" s="12" t="s">
        <v>12</v>
      </c>
      <c r="AD31" s="12">
        <v>580</v>
      </c>
      <c r="AE31" s="12">
        <v>577</v>
      </c>
      <c r="AF31" s="12">
        <v>586</v>
      </c>
      <c r="AG31" s="12">
        <v>572</v>
      </c>
      <c r="AH31" s="12" t="s">
        <v>12</v>
      </c>
      <c r="AI31" s="12" t="s">
        <v>12</v>
      </c>
      <c r="AJ31" s="12" t="s">
        <v>12</v>
      </c>
      <c r="AK31" s="12">
        <v>585</v>
      </c>
      <c r="AL31" s="12">
        <v>585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Weisz</v>
      </c>
      <c r="B32" t="str">
        <f t="shared" si="1"/>
        <v xml:space="preserve">Ali </v>
      </c>
      <c r="C32" s="12">
        <v>6</v>
      </c>
      <c r="D32" t="s">
        <v>92</v>
      </c>
      <c r="E32">
        <f t="shared" si="2"/>
        <v>3</v>
      </c>
      <c r="F32">
        <f t="shared" si="3"/>
        <v>3</v>
      </c>
      <c r="G32">
        <f t="shared" si="4"/>
        <v>589</v>
      </c>
      <c r="H32">
        <f t="shared" si="5"/>
        <v>573</v>
      </c>
      <c r="I32">
        <f t="shared" si="6"/>
        <v>572</v>
      </c>
      <c r="J32" t="str">
        <f t="shared" si="7"/>
        <v/>
      </c>
      <c r="K32" t="str">
        <f t="shared" si="8"/>
        <v/>
      </c>
      <c r="L32" s="78">
        <f t="shared" si="9"/>
        <v>578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>
        <v>589</v>
      </c>
      <c r="AG32" s="12">
        <v>573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572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White</v>
      </c>
      <c r="B33" t="str">
        <f t="shared" si="1"/>
        <v xml:space="preserve">Anne </v>
      </c>
      <c r="C33" s="12">
        <v>7</v>
      </c>
      <c r="D33" t="s">
        <v>134</v>
      </c>
      <c r="E33">
        <f t="shared" si="2"/>
        <v>4</v>
      </c>
      <c r="F33">
        <f t="shared" si="3"/>
        <v>4</v>
      </c>
      <c r="G33">
        <f t="shared" si="4"/>
        <v>583</v>
      </c>
      <c r="H33">
        <f t="shared" si="5"/>
        <v>575</v>
      </c>
      <c r="I33">
        <f t="shared" si="6"/>
        <v>572</v>
      </c>
      <c r="J33">
        <f t="shared" si="7"/>
        <v>570</v>
      </c>
      <c r="K33" t="str">
        <f t="shared" si="8"/>
        <v/>
      </c>
      <c r="L33" s="78">
        <f t="shared" si="9"/>
        <v>575</v>
      </c>
      <c r="N33" s="12" t="s">
        <v>12</v>
      </c>
      <c r="O33" s="12" t="s">
        <v>12</v>
      </c>
      <c r="P33" s="12" t="s">
        <v>12</v>
      </c>
      <c r="Q33" s="12">
        <v>583</v>
      </c>
      <c r="R33" s="12">
        <v>575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>
        <v>570</v>
      </c>
      <c r="AE33" s="12">
        <v>572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si="0"/>
        <v>Zaun</v>
      </c>
      <c r="B34" t="str">
        <f t="shared" si="1"/>
        <v xml:space="preserve">Katie </v>
      </c>
      <c r="C34" s="12">
        <v>3</v>
      </c>
      <c r="D34" s="11" t="s">
        <v>94</v>
      </c>
      <c r="E34">
        <f t="shared" si="2"/>
        <v>12</v>
      </c>
      <c r="F34">
        <f t="shared" si="3"/>
        <v>5</v>
      </c>
      <c r="G34">
        <f t="shared" si="4"/>
        <v>595</v>
      </c>
      <c r="H34">
        <f t="shared" si="5"/>
        <v>594</v>
      </c>
      <c r="I34">
        <f t="shared" si="6"/>
        <v>592</v>
      </c>
      <c r="J34">
        <f t="shared" si="7"/>
        <v>591</v>
      </c>
      <c r="K34">
        <f t="shared" si="8"/>
        <v>589</v>
      </c>
      <c r="L34" s="78">
        <f t="shared" si="9"/>
        <v>592.20000000000005</v>
      </c>
      <c r="N34" s="12" t="s">
        <v>12</v>
      </c>
      <c r="O34" s="12" t="s">
        <v>12</v>
      </c>
      <c r="P34" s="12" t="s">
        <v>12</v>
      </c>
      <c r="Q34" s="12">
        <v>591</v>
      </c>
      <c r="R34" s="12">
        <v>594</v>
      </c>
      <c r="S34" s="12" t="s">
        <v>12</v>
      </c>
      <c r="T34" s="12" t="s">
        <v>12</v>
      </c>
      <c r="U34" s="12">
        <v>564</v>
      </c>
      <c r="V34" s="12">
        <v>588</v>
      </c>
      <c r="W34" s="12">
        <v>585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588</v>
      </c>
      <c r="AC34" s="12">
        <v>595</v>
      </c>
      <c r="AD34" s="12">
        <v>586</v>
      </c>
      <c r="AE34" s="12">
        <v>589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>
        <v>592</v>
      </c>
      <c r="AL34" s="12">
        <v>580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>
        <v>583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ref="A35:A42" si="10">IF(D35="","",(RIGHT(D35,LEN(D35)-SEARCH(" ",D35,1))))</f>
        <v/>
      </c>
      <c r="B35" t="str">
        <f t="shared" ref="B35:B42" si="11">IF(D35="","",(LEFT(D35,SEARCH(" ",D35,1))))</f>
        <v/>
      </c>
      <c r="C35" s="12">
        <v>22</v>
      </c>
      <c r="E35" t="str">
        <f t="shared" si="2"/>
        <v/>
      </c>
      <c r="F35" t="str">
        <f t="shared" ref="F35:F42" si="12">_xlfn.IFS(E35="","",E35=1,1,E35=2,2,E35=3,3,E35=4,4,E35=5,5,E35&gt;5,5)</f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ref="L35:L42" si="13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10"/>
        <v/>
      </c>
      <c r="B36" t="str">
        <f t="shared" si="11"/>
        <v/>
      </c>
      <c r="C36" s="12">
        <v>23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si="10"/>
        <v/>
      </c>
      <c r="B37" t="str">
        <f t="shared" si="11"/>
        <v/>
      </c>
      <c r="C37" s="12">
        <v>24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10"/>
        <v/>
      </c>
      <c r="B38" t="str">
        <f t="shared" si="11"/>
        <v/>
      </c>
      <c r="C38" s="12">
        <v>25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10"/>
        <v/>
      </c>
      <c r="B39" t="str">
        <f t="shared" si="11"/>
        <v/>
      </c>
      <c r="C39" s="12">
        <v>26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10"/>
        <v/>
      </c>
      <c r="B40" t="str">
        <f t="shared" si="11"/>
        <v/>
      </c>
      <c r="C40" s="12">
        <v>27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10"/>
        <v/>
      </c>
      <c r="B41" t="str">
        <f t="shared" si="11"/>
        <v/>
      </c>
      <c r="C41" s="12">
        <v>28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10"/>
        <v/>
      </c>
      <c r="B42" t="str">
        <f t="shared" si="11"/>
        <v/>
      </c>
      <c r="C42" s="12">
        <v>29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ref="A43:A73" si="14">IF(D43="","",(RIGHT(D43,LEN(D43)-SEARCH(" ",D43,1))))</f>
        <v/>
      </c>
      <c r="B43" t="str">
        <f t="shared" ref="B43:B73" si="15">IF(D43="","",(LEFT(D43,SEARCH(" ",D43,1))))</f>
        <v/>
      </c>
      <c r="C43" s="12">
        <v>30</v>
      </c>
      <c r="E43" t="str">
        <f t="shared" si="2"/>
        <v/>
      </c>
      <c r="F43" t="str">
        <f t="shared" ref="F43:F73" si="16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73" si="17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si="14"/>
        <v/>
      </c>
      <c r="B44" t="str">
        <f t="shared" si="15"/>
        <v/>
      </c>
      <c r="C44" s="12">
        <v>31</v>
      </c>
      <c r="E44" t="str">
        <f t="shared" si="2"/>
        <v/>
      </c>
      <c r="F44" t="str">
        <f t="shared" si="16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7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14"/>
        <v/>
      </c>
      <c r="B45" t="str">
        <f t="shared" si="15"/>
        <v/>
      </c>
      <c r="C45" s="12">
        <v>32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si="14"/>
        <v/>
      </c>
      <c r="B46" t="str">
        <f t="shared" si="15"/>
        <v/>
      </c>
      <c r="C46" s="12">
        <v>33</v>
      </c>
      <c r="E46" t="str">
        <f t="shared" ref="E46:E73" si="18">IF(COUNT(N46:AX46)=0,"", COUNT(N46:AX46))</f>
        <v/>
      </c>
      <c r="F46" t="str">
        <f t="shared" si="16"/>
        <v/>
      </c>
      <c r="G46" t="str">
        <f t="shared" ref="G46:G73" si="19">IFERROR(LARGE((N46:AX46),1),"")</f>
        <v/>
      </c>
      <c r="H46" t="str">
        <f t="shared" ref="H46:H73" si="20">IFERROR(LARGE((N46:AX46),2),"")</f>
        <v/>
      </c>
      <c r="I46" t="str">
        <f t="shared" ref="I46:I73" si="21">IFERROR(LARGE((N46:AX46),3),"")</f>
        <v/>
      </c>
      <c r="J46" t="str">
        <f t="shared" ref="J46:J73" si="22">IFERROR(LARGE((N46:AX46),4),"")</f>
        <v/>
      </c>
      <c r="K46" t="str">
        <f t="shared" ref="K46:K73" si="23">IFERROR(LARGE((N46:AX46),5),"")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14"/>
        <v/>
      </c>
      <c r="B47" t="str">
        <f t="shared" si="15"/>
        <v/>
      </c>
      <c r="C47" s="12">
        <v>34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  <row r="48" spans="1:50" x14ac:dyDescent="0.35">
      <c r="A48" t="str">
        <f t="shared" si="14"/>
        <v/>
      </c>
      <c r="B48" t="str">
        <f t="shared" si="15"/>
        <v/>
      </c>
      <c r="C48" s="12">
        <v>35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</row>
    <row r="49" spans="1:50" x14ac:dyDescent="0.35">
      <c r="A49" t="str">
        <f t="shared" si="14"/>
        <v/>
      </c>
      <c r="B49" t="str">
        <f t="shared" si="15"/>
        <v/>
      </c>
      <c r="C49" s="12">
        <v>36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</row>
    <row r="50" spans="1:50" x14ac:dyDescent="0.35">
      <c r="A50" t="str">
        <f t="shared" si="14"/>
        <v/>
      </c>
      <c r="B50" t="str">
        <f t="shared" si="15"/>
        <v/>
      </c>
      <c r="C50" s="12">
        <v>37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</row>
    <row r="51" spans="1:50" x14ac:dyDescent="0.35">
      <c r="A51" t="str">
        <f t="shared" si="14"/>
        <v/>
      </c>
      <c r="B51" t="str">
        <f t="shared" si="15"/>
        <v/>
      </c>
      <c r="C51" s="12">
        <v>38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</row>
    <row r="52" spans="1:50" x14ac:dyDescent="0.35">
      <c r="A52" t="str">
        <f t="shared" si="14"/>
        <v/>
      </c>
      <c r="B52" t="str">
        <f t="shared" si="15"/>
        <v/>
      </c>
      <c r="C52" s="12">
        <v>39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</row>
    <row r="53" spans="1:50" x14ac:dyDescent="0.35">
      <c r="A53" t="str">
        <f t="shared" si="14"/>
        <v/>
      </c>
      <c r="B53" t="str">
        <f t="shared" si="15"/>
        <v/>
      </c>
      <c r="C53" s="12">
        <v>40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</row>
    <row r="54" spans="1:50" x14ac:dyDescent="0.35">
      <c r="A54" t="str">
        <f t="shared" si="14"/>
        <v/>
      </c>
      <c r="B54" t="str">
        <f t="shared" si="15"/>
        <v/>
      </c>
      <c r="C54" s="12">
        <v>41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</row>
    <row r="55" spans="1:50" x14ac:dyDescent="0.35">
      <c r="A55" t="str">
        <f t="shared" si="14"/>
        <v/>
      </c>
      <c r="B55" t="str">
        <f t="shared" si="15"/>
        <v/>
      </c>
      <c r="C55" s="12">
        <v>42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</row>
    <row r="56" spans="1:50" x14ac:dyDescent="0.35">
      <c r="A56" t="str">
        <f t="shared" si="14"/>
        <v/>
      </c>
      <c r="B56" t="str">
        <f t="shared" si="15"/>
        <v/>
      </c>
      <c r="C56" s="12">
        <v>43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</row>
    <row r="57" spans="1:50" x14ac:dyDescent="0.35">
      <c r="A57" t="str">
        <f t="shared" si="14"/>
        <v/>
      </c>
      <c r="B57" t="str">
        <f t="shared" si="15"/>
        <v/>
      </c>
      <c r="C57" s="12">
        <v>44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</row>
    <row r="58" spans="1:50" x14ac:dyDescent="0.35">
      <c r="A58" t="str">
        <f t="shared" si="14"/>
        <v/>
      </c>
      <c r="B58" t="str">
        <f t="shared" si="15"/>
        <v/>
      </c>
      <c r="C58" s="12">
        <v>45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</row>
    <row r="59" spans="1:50" x14ac:dyDescent="0.35">
      <c r="A59" t="str">
        <f t="shared" si="14"/>
        <v/>
      </c>
      <c r="B59" t="str">
        <f t="shared" si="15"/>
        <v/>
      </c>
      <c r="C59" s="12">
        <v>46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</row>
    <row r="60" spans="1:50" x14ac:dyDescent="0.35">
      <c r="A60" t="str">
        <f t="shared" si="14"/>
        <v/>
      </c>
      <c r="B60" t="str">
        <f t="shared" si="15"/>
        <v/>
      </c>
      <c r="C60" s="12">
        <v>47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</row>
    <row r="61" spans="1:50" x14ac:dyDescent="0.35">
      <c r="A61" t="str">
        <f t="shared" si="14"/>
        <v/>
      </c>
      <c r="B61" t="str">
        <f t="shared" si="15"/>
        <v/>
      </c>
      <c r="C61" s="12">
        <v>48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</row>
    <row r="62" spans="1:50" x14ac:dyDescent="0.35">
      <c r="A62" t="str">
        <f t="shared" si="14"/>
        <v/>
      </c>
      <c r="B62" t="str">
        <f t="shared" si="15"/>
        <v/>
      </c>
      <c r="C62" s="12">
        <v>49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</row>
    <row r="63" spans="1:50" x14ac:dyDescent="0.35">
      <c r="A63" t="str">
        <f t="shared" si="14"/>
        <v/>
      </c>
      <c r="B63" t="str">
        <f t="shared" si="15"/>
        <v/>
      </c>
      <c r="C63" s="12">
        <v>50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</row>
    <row r="64" spans="1:50" x14ac:dyDescent="0.35">
      <c r="A64" t="str">
        <f t="shared" si="14"/>
        <v/>
      </c>
      <c r="B64" t="str">
        <f t="shared" si="15"/>
        <v/>
      </c>
      <c r="C64" s="12">
        <v>51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</row>
    <row r="65" spans="1:50" x14ac:dyDescent="0.35">
      <c r="A65" t="str">
        <f t="shared" si="14"/>
        <v/>
      </c>
      <c r="B65" t="str">
        <f t="shared" si="15"/>
        <v/>
      </c>
      <c r="C65" s="12">
        <v>52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</row>
    <row r="66" spans="1:50" x14ac:dyDescent="0.35">
      <c r="A66" t="str">
        <f t="shared" si="14"/>
        <v/>
      </c>
      <c r="B66" t="str">
        <f t="shared" si="15"/>
        <v/>
      </c>
      <c r="C66" s="12">
        <v>53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</row>
    <row r="67" spans="1:50" x14ac:dyDescent="0.35">
      <c r="A67" t="str">
        <f t="shared" si="14"/>
        <v/>
      </c>
      <c r="B67" t="str">
        <f t="shared" si="15"/>
        <v/>
      </c>
      <c r="C67" s="12">
        <v>54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</row>
    <row r="68" spans="1:50" x14ac:dyDescent="0.35">
      <c r="A68" t="str">
        <f t="shared" si="14"/>
        <v/>
      </c>
      <c r="B68" t="str">
        <f t="shared" si="15"/>
        <v/>
      </c>
      <c r="C68" s="12">
        <v>55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</row>
    <row r="69" spans="1:50" x14ac:dyDescent="0.35">
      <c r="A69" t="str">
        <f t="shared" si="14"/>
        <v/>
      </c>
      <c r="B69" t="str">
        <f t="shared" si="15"/>
        <v/>
      </c>
      <c r="C69" s="12">
        <v>56</v>
      </c>
      <c r="E69" t="str">
        <f t="shared" si="18"/>
        <v/>
      </c>
      <c r="F69" t="str">
        <f t="shared" si="16"/>
        <v/>
      </c>
      <c r="G69" t="str">
        <f t="shared" si="19"/>
        <v/>
      </c>
      <c r="H69" t="str">
        <f t="shared" si="20"/>
        <v/>
      </c>
      <c r="I69" t="str">
        <f t="shared" si="21"/>
        <v/>
      </c>
      <c r="J69" t="str">
        <f t="shared" si="22"/>
        <v/>
      </c>
      <c r="K69" t="str">
        <f t="shared" si="23"/>
        <v/>
      </c>
      <c r="L69" t="str">
        <f t="shared" si="17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</row>
    <row r="70" spans="1:50" x14ac:dyDescent="0.35">
      <c r="A70" t="str">
        <f t="shared" si="14"/>
        <v/>
      </c>
      <c r="B70" t="str">
        <f t="shared" si="15"/>
        <v/>
      </c>
      <c r="C70" s="12">
        <v>57</v>
      </c>
      <c r="E70" t="str">
        <f t="shared" si="18"/>
        <v/>
      </c>
      <c r="F70" t="str">
        <f t="shared" si="16"/>
        <v/>
      </c>
      <c r="G70" t="str">
        <f t="shared" si="19"/>
        <v/>
      </c>
      <c r="H70" t="str">
        <f t="shared" si="20"/>
        <v/>
      </c>
      <c r="I70" t="str">
        <f t="shared" si="21"/>
        <v/>
      </c>
      <c r="J70" t="str">
        <f t="shared" si="22"/>
        <v/>
      </c>
      <c r="K70" t="str">
        <f t="shared" si="23"/>
        <v/>
      </c>
      <c r="L70" t="str">
        <f t="shared" si="17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</row>
    <row r="71" spans="1:50" x14ac:dyDescent="0.35">
      <c r="A71" t="str">
        <f t="shared" si="14"/>
        <v/>
      </c>
      <c r="B71" t="str">
        <f t="shared" si="15"/>
        <v/>
      </c>
      <c r="C71" s="12">
        <v>58</v>
      </c>
      <c r="E71" t="str">
        <f t="shared" si="18"/>
        <v/>
      </c>
      <c r="F71" t="str">
        <f t="shared" si="16"/>
        <v/>
      </c>
      <c r="G71" t="str">
        <f t="shared" si="19"/>
        <v/>
      </c>
      <c r="H71" t="str">
        <f t="shared" si="20"/>
        <v/>
      </c>
      <c r="I71" t="str">
        <f t="shared" si="21"/>
        <v/>
      </c>
      <c r="J71" t="str">
        <f t="shared" si="22"/>
        <v/>
      </c>
      <c r="K71" t="str">
        <f t="shared" si="23"/>
        <v/>
      </c>
      <c r="L71" t="str">
        <f t="shared" si="17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</row>
    <row r="72" spans="1:50" x14ac:dyDescent="0.35">
      <c r="A72" t="str">
        <f t="shared" si="14"/>
        <v/>
      </c>
      <c r="B72" t="str">
        <f t="shared" si="15"/>
        <v/>
      </c>
      <c r="C72" s="12">
        <v>59</v>
      </c>
      <c r="E72" t="str">
        <f t="shared" si="18"/>
        <v/>
      </c>
      <c r="F72" t="str">
        <f t="shared" si="16"/>
        <v/>
      </c>
      <c r="G72" t="str">
        <f t="shared" si="19"/>
        <v/>
      </c>
      <c r="H72" t="str">
        <f t="shared" si="20"/>
        <v/>
      </c>
      <c r="I72" t="str">
        <f t="shared" si="21"/>
        <v/>
      </c>
      <c r="J72" t="str">
        <f t="shared" si="22"/>
        <v/>
      </c>
      <c r="K72" t="str">
        <f t="shared" si="23"/>
        <v/>
      </c>
      <c r="L72" t="str">
        <f t="shared" si="17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</row>
    <row r="73" spans="1:50" x14ac:dyDescent="0.35">
      <c r="A73" t="str">
        <f t="shared" si="14"/>
        <v/>
      </c>
      <c r="B73" t="str">
        <f t="shared" si="15"/>
        <v/>
      </c>
      <c r="C73" s="12">
        <v>60</v>
      </c>
      <c r="E73" t="str">
        <f t="shared" si="18"/>
        <v/>
      </c>
      <c r="F73" t="str">
        <f t="shared" si="16"/>
        <v/>
      </c>
      <c r="G73" t="str">
        <f t="shared" si="19"/>
        <v/>
      </c>
      <c r="H73" t="str">
        <f t="shared" si="20"/>
        <v/>
      </c>
      <c r="I73" t="str">
        <f t="shared" si="21"/>
        <v/>
      </c>
      <c r="J73" t="str">
        <f t="shared" si="22"/>
        <v/>
      </c>
      <c r="K73" t="str">
        <f t="shared" si="23"/>
        <v/>
      </c>
      <c r="L73" t="str">
        <f t="shared" si="17"/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</row>
  </sheetData>
  <sortState xmlns:xlrd2="http://schemas.microsoft.com/office/spreadsheetml/2017/richdata2" ref="A14:AX34">
    <sortCondition ref="A14:A34"/>
  </sortState>
  <mergeCells count="4">
    <mergeCell ref="B5:E5"/>
    <mergeCell ref="B6:E6"/>
    <mergeCell ref="B7:E7"/>
    <mergeCell ref="G12:K12"/>
  </mergeCells>
  <phoneticPr fontId="8" type="noConversion"/>
  <conditionalFormatting sqref="N14:AX73">
    <cfRule type="containsText" dxfId="114" priority="1" operator="containsText" text="Score">
      <formula>NOT(ISERROR(SEARCH("Score",N14)))</formula>
    </cfRule>
    <cfRule type="cellIs" dxfId="113" priority="2" operator="greaterThanOrEqual">
      <formula>$K14</formula>
    </cfRule>
    <cfRule type="cellIs" dxfId="112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April 16, 2025</v>
      </c>
    </row>
    <row r="3" spans="1:13" x14ac:dyDescent="0.35">
      <c r="A3" s="2"/>
    </row>
    <row r="4" spans="1:13" ht="21" x14ac:dyDescent="0.35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97" t="s">
        <v>1</v>
      </c>
      <c r="D10" s="97"/>
      <c r="E10" s="97"/>
      <c r="F10" s="1"/>
      <c r="J10" s="97" t="s">
        <v>28</v>
      </c>
      <c r="K10" s="97"/>
      <c r="L10" s="97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157</v>
      </c>
      <c r="J11" s="17" t="s">
        <v>24</v>
      </c>
      <c r="K11" s="18"/>
      <c r="L11" s="26">
        <f>'Women''s Air Rifle Scores'!F5</f>
        <v>629</v>
      </c>
      <c r="M11" s="80" t="s">
        <v>157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157</v>
      </c>
      <c r="J12" s="19" t="s">
        <v>25</v>
      </c>
      <c r="K12" s="20"/>
      <c r="L12" s="27">
        <f>'Women''s Air Rifle Scores'!F6</f>
        <v>627</v>
      </c>
      <c r="M12" s="81" t="s">
        <v>157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99" t="s">
        <v>26</v>
      </c>
      <c r="C16" s="101" t="s">
        <v>10</v>
      </c>
      <c r="D16" s="102"/>
      <c r="E16" s="29" t="s">
        <v>11</v>
      </c>
      <c r="F16" s="29" t="s">
        <v>14</v>
      </c>
      <c r="I16" s="99" t="s">
        <v>26</v>
      </c>
      <c r="J16" s="99" t="s">
        <v>10</v>
      </c>
      <c r="K16" s="99"/>
      <c r="L16" s="29" t="s">
        <v>11</v>
      </c>
      <c r="M16" s="29" t="s">
        <v>14</v>
      </c>
    </row>
    <row r="17" spans="2:13" ht="15" thickBot="1" x14ac:dyDescent="0.4">
      <c r="B17" s="100"/>
      <c r="C17" s="103"/>
      <c r="D17" s="104"/>
      <c r="E17" s="30" t="s">
        <v>27</v>
      </c>
      <c r="F17" s="30" t="s">
        <v>13</v>
      </c>
      <c r="I17" s="100"/>
      <c r="J17" s="100"/>
      <c r="K17" s="100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Scores'!D47="","",'Women''s Air Rifle Scores'!D47)</f>
        <v>Mary Tucker</v>
      </c>
      <c r="K18" s="11"/>
      <c r="L18" s="9">
        <f>'Women''s Air Rifle Scores'!F47</f>
        <v>5</v>
      </c>
      <c r="M18" s="65">
        <f>'Women''s Air Rifle Scores'!L47</f>
        <v>632.96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630.78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631.58000000000004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Scores'!D32="","",'Women''s Air Rifle Scores'!D32)</f>
        <v>Mackenzie Kring</v>
      </c>
      <c r="K21" s="11"/>
      <c r="L21" s="9">
        <f>'Women''s Air Rifle Scores'!F32</f>
        <v>5</v>
      </c>
      <c r="M21" s="65">
        <f>'Women''s Air Rifle Scores'!L32</f>
        <v>630.4</v>
      </c>
    </row>
    <row r="22" spans="2:13" x14ac:dyDescent="0.35">
      <c r="B22" s="12">
        <v>5</v>
      </c>
      <c r="C22" s="11" t="str">
        <f>IF('Men''s Air Rifle Scores'!D22="","",'Men''s Air Rifle Scores'!D22)</f>
        <v>Rylan Kissell</v>
      </c>
      <c r="E22" s="9">
        <f>'Men''s Air Rifle Scores'!F22</f>
        <v>5</v>
      </c>
      <c r="F22" s="65">
        <f>'Men''s Air Rifle Scores'!L22</f>
        <v>629.5</v>
      </c>
      <c r="G22" s="9"/>
      <c r="I22" s="12">
        <v>5</v>
      </c>
      <c r="J22" s="11" t="str">
        <f>IF('Women''s Air Rifle Scores'!D50="","",'Women''s Air Rifle Scores'!D50)</f>
        <v>Ali Weisz</v>
      </c>
      <c r="K22" s="11"/>
      <c r="L22" s="9">
        <f>'Women''s Air Rifle Scores'!F50</f>
        <v>5</v>
      </c>
      <c r="M22" s="65">
        <f>'Women''s Air Rifle Scores'!L50</f>
        <v>630.4</v>
      </c>
    </row>
    <row r="23" spans="2:13" x14ac:dyDescent="0.35">
      <c r="B23" s="12">
        <v>6</v>
      </c>
      <c r="C23" s="127" t="str">
        <f>IF('Men''s Air Rifle Scores'!D33="","",'Men''s Air Rifle Scores'!D33)</f>
        <v>Tim Sherry</v>
      </c>
      <c r="D23" s="126"/>
      <c r="E23" s="128">
        <f>'Men''s Air Rifle Scores'!F33</f>
        <v>5</v>
      </c>
      <c r="F23" s="129">
        <f>'Men''s Air Rifle Scores'!L33</f>
        <v>629.14</v>
      </c>
      <c r="G23" s="9"/>
      <c r="I23" s="12">
        <v>6</v>
      </c>
      <c r="J23" s="11" t="str">
        <f>IF('Women''s Air Rifle Scores'!D53="","",'Women''s Air Rifle Scores'!D53)</f>
        <v>Katie Zaun</v>
      </c>
      <c r="K23" s="11"/>
      <c r="L23" s="9">
        <f>'Women''s Air Rifle Scores'!F53</f>
        <v>5</v>
      </c>
      <c r="M23" s="65">
        <f>'Women''s Air Rifle Scores'!L53</f>
        <v>630.17999999999995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628.98000000000013</v>
      </c>
      <c r="G24" s="9"/>
      <c r="I24" s="12">
        <v>7</v>
      </c>
      <c r="J24" s="11" t="str">
        <f>IF('Women''s Air Rifle Scores'!D42="","",'Women''s Air Rifle Scores'!D42)</f>
        <v>Elizabeth Schmeltzer</v>
      </c>
      <c r="K24" s="11"/>
      <c r="L24" s="9">
        <f>'Women''s Air Rifle Scores'!F42</f>
        <v>5</v>
      </c>
      <c r="M24" s="65">
        <f>'Women''s Air Rifle Scores'!L42</f>
        <v>628.64</v>
      </c>
    </row>
    <row r="25" spans="2:13" x14ac:dyDescent="0.35">
      <c r="B25" s="12">
        <v>8</v>
      </c>
      <c r="C25" s="11" t="str">
        <f>IF('Men''s Air Rifle Scores'!D24="","",'Men''s Air Rifle Scores'!D24)</f>
        <v>Griffin Lake</v>
      </c>
      <c r="E25" s="9">
        <f>'Men''s Air Rifle Scores'!F24</f>
        <v>5</v>
      </c>
      <c r="F25" s="65">
        <f>'Men''s Air Rifle Scores'!L24</f>
        <v>628.9</v>
      </c>
      <c r="G25" s="9"/>
      <c r="I25" s="12">
        <v>8</v>
      </c>
      <c r="J25" s="11" t="str">
        <f>IF('Women''s Air Rifle Scores'!D40="","",'Women''s Air Rifle Scores'!D40)</f>
        <v>Elizabeth Probst</v>
      </c>
      <c r="K25" s="11"/>
      <c r="L25" s="9">
        <f>'Women''s Air Rifle Scores'!F40</f>
        <v>5</v>
      </c>
      <c r="M25" s="65">
        <f>'Women''s Air Rifle Scores'!L40</f>
        <v>627.18000000000006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Scores'!D49="","",'Women''s Air Rifle Scores'!D49)</f>
        <v>Emme Walrath</v>
      </c>
      <c r="K26" s="11"/>
      <c r="L26" s="9">
        <f>'Women''s Air Rifle Scores'!F49</f>
        <v>5</v>
      </c>
      <c r="M26" s="65">
        <f>'Women''s Air Rifle Scores'!L49</f>
        <v>626.98</v>
      </c>
    </row>
    <row r="27" spans="2:13" x14ac:dyDescent="0.35">
      <c r="B27" s="12">
        <v>10</v>
      </c>
      <c r="C27" s="83" t="str">
        <f>IF('Men''s Air Rifle Scores'!D17="","",'Men''s Air Rifle Scores'!D17)</f>
        <v>Levi Clark</v>
      </c>
      <c r="D27" s="82"/>
      <c r="E27" s="84">
        <f>'Men''s Air Rifle Scores'!F17</f>
        <v>5</v>
      </c>
      <c r="F27" s="85">
        <f>'Men''s Air Rifle Scores'!L17</f>
        <v>627.5</v>
      </c>
      <c r="G27" s="9"/>
      <c r="I27" s="12">
        <v>10</v>
      </c>
      <c r="J27" s="11" t="str">
        <f>IF('Women''s Air Rifle Scores'!D45="","",'Women''s Air Rifle Scores'!D45)</f>
        <v>Elijah Spencer</v>
      </c>
      <c r="K27" s="11"/>
      <c r="L27" s="9">
        <f>'Women''s Air Rifle Scores'!F45</f>
        <v>5</v>
      </c>
      <c r="M27" s="65">
        <f>'Women''s Air Rifle Scores'!L45</f>
        <v>626.78</v>
      </c>
    </row>
    <row r="28" spans="2:13" x14ac:dyDescent="0.35">
      <c r="B28" s="12">
        <v>11</v>
      </c>
      <c r="C28" s="83" t="str">
        <f>IF('Men''s Air Rifle Scores'!D25="","",'Men''s Air Rifle Scores'!D25)</f>
        <v>Brandon Muske</v>
      </c>
      <c r="D28" s="82"/>
      <c r="E28" s="84">
        <f>'Men''s Air Rifle Scores'!F25</f>
        <v>5</v>
      </c>
      <c r="F28" s="85">
        <f>'Men''s Air Rifle Scores'!L25</f>
        <v>627.48000000000013</v>
      </c>
      <c r="G28" s="9"/>
      <c r="I28" s="12">
        <v>11</v>
      </c>
      <c r="J28" s="11" t="str">
        <f>IF('Women''s Air Rifle Scores'!D15="","",'Women''s Air Rifle Scores'!D15)</f>
        <v>Isabella Baldwin</v>
      </c>
      <c r="K28" s="11"/>
      <c r="L28" s="9">
        <f>'Women''s Air Rifle Scores'!F15</f>
        <v>5</v>
      </c>
      <c r="M28" s="65">
        <f>'Women''s Air Rifle Scores'!L15</f>
        <v>626.70000000000005</v>
      </c>
    </row>
    <row r="29" spans="2:13" x14ac:dyDescent="0.35">
      <c r="B29" s="12">
        <v>12</v>
      </c>
      <c r="C29" s="11" t="str">
        <f>IF('Men''s Air Rifle Scores'!D36="","",'Men''s Air Rifle Scores'!D36)</f>
        <v>Jacob Wisman</v>
      </c>
      <c r="E29" s="9">
        <f>'Men''s Air Rifle Scores'!F36</f>
        <v>5</v>
      </c>
      <c r="F29" s="65">
        <f>'Men''s Air Rifle Scores'!L36</f>
        <v>626.22</v>
      </c>
      <c r="G29" s="9"/>
      <c r="I29" s="12">
        <v>12</v>
      </c>
      <c r="J29" s="11" t="str">
        <f>IF('Women''s Air Rifle Scores'!D31="","",'Women''s Air Rifle Scores'!D31)</f>
        <v>Alana Kelly</v>
      </c>
      <c r="K29" s="11"/>
      <c r="L29" s="9">
        <f>'Women''s Air Rifle Scores'!F31</f>
        <v>5</v>
      </c>
      <c r="M29" s="65">
        <f>'Women''s Air Rifle Scores'!L31</f>
        <v>626.64</v>
      </c>
    </row>
    <row r="30" spans="2:13" x14ac:dyDescent="0.35">
      <c r="B30" s="12">
        <v>13</v>
      </c>
      <c r="C30" s="11" t="str">
        <f>IF('Men''s Air Rifle Scores'!D35="","",'Men''s Air Rifle Scores'!D35)</f>
        <v>Tyler Wee</v>
      </c>
      <c r="E30" s="9">
        <f>'Men''s Air Rifle Scores'!F35</f>
        <v>5</v>
      </c>
      <c r="F30" s="65">
        <f>'Men''s Air Rifle Scores'!L35</f>
        <v>625.76</v>
      </c>
      <c r="G30" s="9"/>
      <c r="I30" s="12">
        <v>13</v>
      </c>
      <c r="J30" s="11" t="str">
        <f>IF('Women''s Air Rifle Scores'!D16="","",'Women''s Air Rifle Scores'!D16)</f>
        <v>Ashlyn Blake</v>
      </c>
      <c r="K30" s="11"/>
      <c r="L30" s="9">
        <f>'Women''s Air Rifle Scores'!F16</f>
        <v>5</v>
      </c>
      <c r="M30" s="65">
        <f>'Women''s Air Rifle Scores'!L16</f>
        <v>626.38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Scores'!D28="","",'Women''s Air Rifle Scores'!D28)</f>
        <v>Jeanne Haverhill</v>
      </c>
      <c r="K31" s="11"/>
      <c r="L31" s="9">
        <f>'Women''s Air Rifle Scores'!F28</f>
        <v>5</v>
      </c>
      <c r="M31" s="65">
        <f>'Women''s Air Rifle Scores'!L28</f>
        <v>626.1400000000001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Scores'!D22="","",'Women''s Air Rifle Scores'!D22)</f>
        <v>Rachael Charles</v>
      </c>
      <c r="K32" s="11"/>
      <c r="L32" s="9">
        <f>'Women''s Air Rifle Scores'!F22</f>
        <v>5</v>
      </c>
      <c r="M32" s="65">
        <f>'Women''s Air Rifle Scores'!L22</f>
        <v>625.88000000000011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Scores'!D21="","",'Women''s Air Rifle Scores'!D21)</f>
        <v>Camryn Camp</v>
      </c>
      <c r="K33" s="11"/>
      <c r="L33" s="9">
        <f>'Women''s Air Rifle Scores'!F21</f>
        <v>5</v>
      </c>
      <c r="M33" s="65">
        <f>'Women''s Air Rifle Scores'!L21</f>
        <v>625.5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Scores'!D29="","",'Women''s Air Rifle Scores'!D29)</f>
        <v>Mikole Hogan</v>
      </c>
      <c r="K34" s="11"/>
      <c r="L34" s="9">
        <f>'Women''s Air Rifle Scores'!F29</f>
        <v>5</v>
      </c>
      <c r="M34" s="65">
        <f>'Women''s Air Rifle Scores'!L29</f>
        <v>624.70000000000005</v>
      </c>
    </row>
    <row r="35" spans="2:13" x14ac:dyDescent="0.35">
      <c r="B35" s="12">
        <v>18</v>
      </c>
      <c r="C35" s="11" t="str">
        <f>IF('Men''s Air Rifle Scores'!D18="","",'Men''s Air Rifle Scores'!D18)</f>
        <v>Chance Cover</v>
      </c>
      <c r="E35" s="9">
        <f>'Men''s Air Rifle Scores'!F18</f>
        <v>5</v>
      </c>
      <c r="F35" s="65">
        <f>'Men''s Air Rifle Scores'!L18</f>
        <v>621.21999999999991</v>
      </c>
      <c r="G35" s="9"/>
      <c r="I35" s="12">
        <v>18</v>
      </c>
      <c r="J35" s="11" t="str">
        <f>IF('Women''s Air Rifle Scores'!D27="","",'Women''s Air Rifle Scores'!D27)</f>
        <v>Gracie Dinh</v>
      </c>
      <c r="K35" s="11"/>
      <c r="L35" s="9">
        <f>'Women''s Air Rifle Scores'!F27</f>
        <v>5</v>
      </c>
      <c r="M35" s="65">
        <f>'Women''s Air Rifle Scores'!L27</f>
        <v>624.12</v>
      </c>
    </row>
    <row r="36" spans="2:13" x14ac:dyDescent="0.35">
      <c r="B36" s="12">
        <v>19</v>
      </c>
      <c r="C36" s="11" t="str">
        <f>IF('Men''s Air Rifle Scores'!D31="","",'Men''s Air Rifle Scores'!D31)</f>
        <v>Matt Sanchez</v>
      </c>
      <c r="E36" s="9">
        <f>'Men''s Air Rifle Scores'!F31</f>
        <v>5</v>
      </c>
      <c r="F36" s="65">
        <f>'Men''s Air Rifle Scores'!L31</f>
        <v>621</v>
      </c>
      <c r="G36" s="9"/>
      <c r="I36" s="12">
        <v>19</v>
      </c>
      <c r="J36" s="11" t="str">
        <f>IF('Women''s Air Rifle Scores'!D54="","",'Women''s Air Rifle Scores'!D54)</f>
        <v>Gabriela Zych</v>
      </c>
      <c r="K36" s="11"/>
      <c r="L36" s="9">
        <f>'Women''s Air Rifle Scores'!F54</f>
        <v>5</v>
      </c>
      <c r="M36" s="65">
        <f>'Women''s Air Rifle Scores'!L54</f>
        <v>623.66000000000008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Scores'!D19="","",'Women''s Air Rifle Scores'!D19)</f>
        <v>Addy Burrow</v>
      </c>
      <c r="K37" s="11"/>
      <c r="L37" s="9">
        <f>'Women''s Air Rifle Scores'!F19</f>
        <v>5</v>
      </c>
      <c r="M37" s="65">
        <f>'Women''s Air Rifle Scores'!L19</f>
        <v>623.37999999999988</v>
      </c>
    </row>
    <row r="38" spans="2:13" x14ac:dyDescent="0.35">
      <c r="B38" s="12">
        <v>21</v>
      </c>
      <c r="C38" s="11" t="str">
        <f>IF('Men''s Air Rifle Scores'!D14="","",'Men''s Air Rifle Scores'!D14)</f>
        <v>Sam Adkins</v>
      </c>
      <c r="E38" s="9">
        <f>'Men''s Air Rifle Scores'!F14</f>
        <v>3</v>
      </c>
      <c r="F38" s="65">
        <f>'Men''s Air Rifle Scores'!L14</f>
        <v>624.19999999999993</v>
      </c>
      <c r="G38" s="9"/>
      <c r="I38" s="12">
        <v>21</v>
      </c>
      <c r="J38" s="11" t="str">
        <f>IF('Women''s Air Rifle Scores'!D36="","",'Women''s Air Rifle Scores'!D36)</f>
        <v>Caroline Martin</v>
      </c>
      <c r="K38" s="11"/>
      <c r="L38" s="9">
        <f>'Women''s Air Rifle Scores'!F36</f>
        <v>5</v>
      </c>
      <c r="M38" s="65">
        <f>'Women''s Air Rifle Scores'!L36</f>
        <v>622.84</v>
      </c>
    </row>
    <row r="39" spans="2:13" x14ac:dyDescent="0.35">
      <c r="B39" s="12">
        <v>22</v>
      </c>
      <c r="C39" s="83" t="str">
        <f>IF('Men''s Air Rifle Scores'!D16="","",'Men''s Air Rifle Scores'!D16)</f>
        <v>John Blanton</v>
      </c>
      <c r="D39" s="82"/>
      <c r="E39" s="84">
        <f>'Men''s Air Rifle Scores'!F16</f>
        <v>3</v>
      </c>
      <c r="F39" s="85">
        <f>'Men''s Air Rifle Scores'!L16</f>
        <v>623.6</v>
      </c>
      <c r="G39" s="9"/>
      <c r="I39" s="12">
        <v>22</v>
      </c>
      <c r="J39" s="11" t="str">
        <f>IF('Women''s Air Rifle Scores'!D38="","",'Women''s Air Rifle Scores'!D38)</f>
        <v>Rylie Passmore</v>
      </c>
      <c r="K39" s="11"/>
      <c r="L39" s="9">
        <f>'Women''s Air Rifle Scores'!F38</f>
        <v>5</v>
      </c>
      <c r="M39" s="65">
        <f>'Women''s Air Rifle Scores'!L38</f>
        <v>622.81999999999994</v>
      </c>
    </row>
    <row r="40" spans="2:13" x14ac:dyDescent="0.35">
      <c r="B40" s="12">
        <v>23</v>
      </c>
      <c r="C40" s="11" t="str">
        <f>IF('Men''s Air Rifle Scores'!D27="","",'Men''s Air Rifle Scores'!D27)</f>
        <v>Scott Patterson</v>
      </c>
      <c r="E40" s="9">
        <f>'Men''s Air Rifle Scores'!F27</f>
        <v>4</v>
      </c>
      <c r="F40" s="65">
        <f>'Men''s Air Rifle Scores'!L27</f>
        <v>623.57500000000005</v>
      </c>
      <c r="G40" s="9"/>
      <c r="I40" s="12">
        <v>23</v>
      </c>
      <c r="J40" s="11" t="str">
        <f>IF('Women''s Air Rifle Scores'!D18="","",'Women''s Air Rifle Scores'!D18)</f>
        <v>Elisa Boozer</v>
      </c>
      <c r="K40" s="11"/>
      <c r="L40" s="9">
        <f>'Women''s Air Rifle Scores'!F18</f>
        <v>5</v>
      </c>
      <c r="M40" s="65">
        <f>'Women''s Air Rifle Scores'!L18</f>
        <v>622.16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Scores'!D23="","",'Women''s Air Rifle Scores'!D23)</f>
        <v>Sophia Cruz</v>
      </c>
      <c r="K41" s="11"/>
      <c r="L41" s="9">
        <f>'Women''s Air Rifle Scores'!F23</f>
        <v>5</v>
      </c>
      <c r="M41" s="65">
        <f>'Women''s Air Rifle Scores'!L23</f>
        <v>620.99999999999989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Scores'!D37="","",'Women''s Air Rifle Scores'!D37)</f>
        <v>Maggie Palfrie</v>
      </c>
      <c r="K42" s="11"/>
      <c r="L42" s="9">
        <f>'Women''s Air Rifle Scores'!F37</f>
        <v>5</v>
      </c>
      <c r="M42" s="65">
        <f>'Women''s Air Rifle Scores'!L37</f>
        <v>620.5200000000001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Scores'!D17="","",'Women''s Air Rifle Scores'!D17)</f>
        <v>Alexa Bodrogi</v>
      </c>
      <c r="K43" s="11"/>
      <c r="L43" s="9">
        <f>'Women''s Air Rifle Scores'!F17</f>
        <v>5</v>
      </c>
      <c r="M43" s="65">
        <f>'Women''s Air Rifle Scores'!L17</f>
        <v>618.16000000000008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Scores'!D34="","",'Women''s Air Rifle Scores'!D34)</f>
        <v>Victoria Leppert</v>
      </c>
      <c r="K44" s="11"/>
      <c r="L44" s="9">
        <f>'Women''s Air Rifle Scores'!F34</f>
        <v>1</v>
      </c>
      <c r="M44" s="65">
        <f>'Women''s Air Rifle Scores'!L34</f>
        <v>628.79999999999995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Scores'!D41="","",'Women''s Air Rifle Scores'!D41)</f>
        <v>Emma Rhode</v>
      </c>
      <c r="K45" s="11"/>
      <c r="L45" s="9">
        <f>'Women''s Air Rifle Scores'!F41</f>
        <v>2</v>
      </c>
      <c r="M45" s="65">
        <f>'Women''s Air Rifle Scores'!L41</f>
        <v>628.65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Scores'!D30="","",'Women''s Air Rifle Scores'!D30)</f>
        <v>Lauren Hurley</v>
      </c>
      <c r="K46" s="11"/>
      <c r="L46" s="9">
        <f>'Women''s Air Rifle Scores'!F30</f>
        <v>2</v>
      </c>
      <c r="M46" s="65">
        <f>'Women''s Air Rifle Scores'!L30</f>
        <v>628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Scores'!D48="","",'Women''s Air Rifle Scores'!D48)</f>
        <v>Carlee Valenta</v>
      </c>
      <c r="K47" s="11"/>
      <c r="L47" s="9">
        <f>'Women''s Air Rifle Scores'!F48</f>
        <v>3</v>
      </c>
      <c r="M47" s="65">
        <f>'Women''s Air Rifle Scores'!L48</f>
        <v>627.4666666666667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Scores'!D39="","",'Women''s Air Rifle Scores'!D39)</f>
        <v>Natalie Perrin</v>
      </c>
      <c r="K48" s="11"/>
      <c r="L48" s="9">
        <f>'Women''s Air Rifle Scores'!F39</f>
        <v>1</v>
      </c>
      <c r="M48" s="65">
        <f>'Women''s Air Rifle Scores'!L39</f>
        <v>626.5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Scores'!D20="","",'Women''s Air Rifle Scores'!D20)</f>
        <v>Bremen Butler</v>
      </c>
      <c r="K49" s="11"/>
      <c r="L49" s="9">
        <f>'Women''s Air Rifle Scores'!F20</f>
        <v>4</v>
      </c>
      <c r="M49" s="65">
        <f>'Women''s Air Rifle Scores'!L20</f>
        <v>625.85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Scores'!D51="","",'Women''s Air Rifle Scores'!D51)</f>
        <v>Anne White</v>
      </c>
      <c r="K50" s="11"/>
      <c r="L50" s="9">
        <f>'Women''s Air Rifle Scores'!F51</f>
        <v>2</v>
      </c>
      <c r="M50" s="65">
        <f>'Women''s Air Rifle Scores'!L51</f>
        <v>625.79999999999995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Scores'!D25="","",'Women''s Air Rifle Scores'!D25)</f>
        <v>Danjela DeJesus</v>
      </c>
      <c r="K51" s="11"/>
      <c r="L51" s="9">
        <f>'Women''s Air Rifle Scores'!F25</f>
        <v>1</v>
      </c>
      <c r="M51" s="65">
        <f>'Women''s Air Rifle Scores'!L25</f>
        <v>625.5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Scores'!D14="","",'Women''s Air Rifle Scores'!D14)</f>
        <v>Gabrielle Ayers</v>
      </c>
      <c r="K52" s="11"/>
      <c r="L52" s="9">
        <f>'Women''s Air Rifle Scores'!F14</f>
        <v>1</v>
      </c>
      <c r="M52" s="65">
        <f>'Women''s Air Rifle Scores'!L14</f>
        <v>625.20000000000005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Scores'!D52="","",'Women''s Air Rifle Scores'!D52)</f>
        <v>Lily Wytko</v>
      </c>
      <c r="K53" s="11"/>
      <c r="L53" s="9">
        <f>'Women''s Air Rifle Scores'!F52</f>
        <v>4</v>
      </c>
      <c r="M53" s="65">
        <f>'Women''s Air Rifle Scores'!L52</f>
        <v>623.67499999999995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Scores'!D24="","",'Women''s Air Rifle Scores'!D24)</f>
        <v>Kelsey Dardas</v>
      </c>
      <c r="K54" s="11"/>
      <c r="L54" s="9">
        <f>'Women''s Air Rifle Scores'!F24</f>
        <v>3</v>
      </c>
      <c r="M54" s="65">
        <f>'Women''s Air Rifle Scores'!L24</f>
        <v>623.16666666666663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Scores'!D46="","",'Women''s Air Rifle Scores'!D46)</f>
        <v>Katlyn Sullivan</v>
      </c>
      <c r="K55" s="11"/>
      <c r="L55" s="9">
        <f>'Women''s Air Rifle Scores'!F46</f>
        <v>2</v>
      </c>
      <c r="M55" s="65">
        <f>'Women''s Air Rifle Scores'!L46</f>
        <v>622.9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Scores'!D26="","",'Women''s Air Rifle Scores'!D26)</f>
        <v>Regan Diamond</v>
      </c>
      <c r="K56" s="11"/>
      <c r="L56" s="9">
        <f>'Women''s Air Rifle Scores'!F26</f>
        <v>4</v>
      </c>
      <c r="M56" s="65">
        <f>'Women''s Air Rifle Scores'!L26</f>
        <v>621.79999999999995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Scores'!D43="","",'Women''s Air Rifle Scores'!D43)</f>
        <v>Carley Seabrooke</v>
      </c>
      <c r="K57" s="11"/>
      <c r="L57" s="9">
        <f>'Women''s Air Rifle Scores'!F43</f>
        <v>4</v>
      </c>
      <c r="M57" s="65">
        <f>'Women''s Air Rifle Scores'!L43</f>
        <v>620.92499999999995</v>
      </c>
    </row>
    <row r="58" spans="2:13" x14ac:dyDescent="0.35">
      <c r="I58" s="12">
        <v>41</v>
      </c>
      <c r="J58" s="11" t="str">
        <f>IF('Women''s Air Rifle Scores'!D44="","",'Women''s Air Rifle Scores'!D44)</f>
        <v>Hailey Singleton</v>
      </c>
      <c r="K58" s="11"/>
      <c r="L58" s="9">
        <f>'Women''s Air Rifle Scores'!F44</f>
        <v>4</v>
      </c>
      <c r="M58" s="65">
        <f>'Women''s Air Rifle Scores'!L44</f>
        <v>618.09999999999991</v>
      </c>
    </row>
    <row r="59" spans="2:13" x14ac:dyDescent="0.35">
      <c r="I59" s="12">
        <v>42</v>
      </c>
      <c r="J59" s="11" t="str">
        <f>IF('Women''s Air Rifle Scores'!D55="","",'Women''s Air Rifle Scores'!D55)</f>
        <v/>
      </c>
      <c r="K59" s="11"/>
      <c r="L59" s="9" t="str">
        <f>'Women''s Air Rifle Scores'!F55</f>
        <v/>
      </c>
      <c r="M59" s="65" t="str">
        <f>'Women''s Air Rifle Scores'!L55</f>
        <v/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C18:F36">
    <sortCondition descending="1" ref="F18:F36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J18:M82">
    <cfRule type="expression" dxfId="50" priority="510" stopIfTrue="1">
      <formula>$M18=""</formula>
    </cfRule>
    <cfRule type="expression" dxfId="49" priority="511" stopIfTrue="1">
      <formula>$L18&lt;5</formula>
    </cfRule>
    <cfRule type="expression" dxfId="48" priority="512" stopIfTrue="1">
      <formula>$M18&lt;$L$12</formula>
    </cfRule>
    <cfRule type="expression" dxfId="47" priority="513" stopIfTrue="1">
      <formula>AND($I18&lt;=5,$M18&gt;=$L$11)</formula>
    </cfRule>
    <cfRule type="expression" dxfId="46" priority="514">
      <formula>$M18&gt;=$L$12</formula>
    </cfRule>
  </conditionalFormatting>
  <conditionalFormatting sqref="C18:F27 C29:F57">
    <cfRule type="expression" dxfId="45" priority="6" stopIfTrue="1">
      <formula>$F18=""</formula>
    </cfRule>
    <cfRule type="expression" dxfId="44" priority="8" stopIfTrue="1">
      <formula>$F18&lt;$E$12</formula>
    </cfRule>
    <cfRule type="expression" dxfId="43" priority="9" stopIfTrue="1">
      <formula>AND($B18&lt;=5,$F18&gt;=$E$11)</formula>
    </cfRule>
    <cfRule type="expression" dxfId="42" priority="10">
      <formula>AND($F18&gt;=$E$12,$F18&lt;$E$11)</formula>
    </cfRule>
    <cfRule type="expression" dxfId="41" priority="7" stopIfTrue="1">
      <formula>$E18&lt;5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April 16, 2025</v>
      </c>
    </row>
    <row r="3" spans="1:13" x14ac:dyDescent="0.35">
      <c r="A3" s="2"/>
    </row>
    <row r="4" spans="1:13" ht="21" x14ac:dyDescent="0.35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6" spans="1:13" x14ac:dyDescent="0.35">
      <c r="A6" s="13" t="s">
        <v>19</v>
      </c>
    </row>
    <row r="7" spans="1:13" ht="18.5" x14ac:dyDescent="0.35">
      <c r="A7" s="5" t="s">
        <v>129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97" t="s">
        <v>33</v>
      </c>
      <c r="D10" s="97"/>
      <c r="E10" s="97"/>
      <c r="F10" s="1"/>
      <c r="J10" s="97" t="s">
        <v>34</v>
      </c>
      <c r="K10" s="97"/>
      <c r="L10" s="97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157</v>
      </c>
      <c r="J11" s="17" t="s">
        <v>24</v>
      </c>
      <c r="K11" s="18"/>
      <c r="L11" s="53">
        <f>'Women''s Smallbore Scores'!F5</f>
        <v>589</v>
      </c>
      <c r="M11" s="80" t="s">
        <v>157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157</v>
      </c>
      <c r="J12" s="19" t="s">
        <v>25</v>
      </c>
      <c r="K12" s="20"/>
      <c r="L12" s="54">
        <f>'Women''s Smallbore Scores'!F6</f>
        <v>586</v>
      </c>
      <c r="M12" s="81" t="s">
        <v>157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99" t="s">
        <v>26</v>
      </c>
      <c r="C16" s="101" t="s">
        <v>10</v>
      </c>
      <c r="D16" s="102"/>
      <c r="E16" s="29" t="s">
        <v>11</v>
      </c>
      <c r="F16" s="29" t="s">
        <v>14</v>
      </c>
      <c r="I16" s="99" t="s">
        <v>26</v>
      </c>
      <c r="J16" s="99" t="s">
        <v>10</v>
      </c>
      <c r="K16" s="99"/>
      <c r="L16" s="29" t="s">
        <v>11</v>
      </c>
      <c r="M16" s="29" t="s">
        <v>14</v>
      </c>
    </row>
    <row r="17" spans="2:13" ht="15" thickBot="1" x14ac:dyDescent="0.4">
      <c r="B17" s="100"/>
      <c r="C17" s="103"/>
      <c r="D17" s="104"/>
      <c r="E17" s="30" t="s">
        <v>27</v>
      </c>
      <c r="F17" s="30" t="s">
        <v>13</v>
      </c>
      <c r="I17" s="100"/>
      <c r="J17" s="100"/>
      <c r="K17" s="100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Peter Fiori</v>
      </c>
      <c r="D18" s="11"/>
      <c r="E18" s="9">
        <f>'Men''s Smallbore Scores'!F19</f>
        <v>5</v>
      </c>
      <c r="F18" s="65">
        <f>'Men''s Smallbore Scores'!L19</f>
        <v>591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593.20000000000005</v>
      </c>
    </row>
    <row r="19" spans="2:13" x14ac:dyDescent="0.35">
      <c r="B19" s="12">
        <v>2</v>
      </c>
      <c r="C19" s="11" t="str">
        <f>IF('Men''s Smallbore Scores'!D18="","",'Men''s Smallbore Scores'!D18)</f>
        <v>Jared Eddy</v>
      </c>
      <c r="D19" s="11"/>
      <c r="E19" s="9">
        <f>'Men''s Smallbore Scores'!F18</f>
        <v>5</v>
      </c>
      <c r="F19" s="65">
        <f>'Men''s Smallbore Scores'!L18</f>
        <v>590.20000000000005</v>
      </c>
      <c r="G19" s="9"/>
      <c r="I19" s="12">
        <v>2</v>
      </c>
      <c r="J19" s="11" t="str">
        <f>IF('Women''s Smallbore Scores'!D34="","",'Women''s Smallbore Scores'!D34)</f>
        <v>Katie Zaun</v>
      </c>
      <c r="K19" s="11"/>
      <c r="L19" s="9">
        <f>'Women''s Smallbore Scores'!F34</f>
        <v>5</v>
      </c>
      <c r="M19" s="65">
        <f>'Women''s Smallbore Scores'!L34</f>
        <v>592.20000000000005</v>
      </c>
    </row>
    <row r="20" spans="2:13" x14ac:dyDescent="0.35">
      <c r="B20" s="12">
        <v>3</v>
      </c>
      <c r="C20" s="11" t="str">
        <f>IF('Men''s Smallbore Scores'!D27="","",'Men''s Smallbore Scores'!D27)</f>
        <v>Ivan Roe</v>
      </c>
      <c r="D20" s="11"/>
      <c r="E20" s="9">
        <f>'Men''s Smallbore Scores'!F27</f>
        <v>5</v>
      </c>
      <c r="F20" s="65">
        <f>'Men''s Smallbore Scores'!L27</f>
        <v>589.79999999999995</v>
      </c>
      <c r="G20" s="9"/>
      <c r="I20" s="12">
        <v>3</v>
      </c>
      <c r="J20" s="11" t="str">
        <f>IF('Women''s Smallbore Scores'!D30="","",'Women''s Smallbore Scores'!D30)</f>
        <v>Mary Tucker</v>
      </c>
      <c r="K20" s="11"/>
      <c r="L20" s="9">
        <f>'Women''s Smallbore Scores'!F30</f>
        <v>5</v>
      </c>
      <c r="M20" s="65">
        <f>'Women''s Smallbore Scores'!L30</f>
        <v>586</v>
      </c>
    </row>
    <row r="21" spans="2:13" x14ac:dyDescent="0.35">
      <c r="B21" s="12">
        <v>4</v>
      </c>
      <c r="C21" s="11" t="str">
        <f>IF('Men''s Smallbore Scores'!D29="","",'Men''s Smallbore Scores'!D29)</f>
        <v>Patrick Sunderman</v>
      </c>
      <c r="D21" s="11"/>
      <c r="E21" s="9">
        <f>'Men''s Smallbore Scores'!F29</f>
        <v>5</v>
      </c>
      <c r="F21" s="65">
        <f>'Men''s Smallbore Scores'!L29</f>
        <v>587.79999999999995</v>
      </c>
      <c r="G21" s="9"/>
      <c r="I21" s="12">
        <v>4</v>
      </c>
      <c r="J21" s="11" t="str">
        <f>IF('Women''s Smallbore Scores'!D31="","",'Women''s Smallbore Scores'!D31)</f>
        <v>Emme Walrath</v>
      </c>
      <c r="K21" s="11"/>
      <c r="L21" s="9">
        <f>'Women''s Smallbore Scores'!F31</f>
        <v>5</v>
      </c>
      <c r="M21" s="65">
        <f>'Women''s Smallbore Scores'!L31</f>
        <v>586</v>
      </c>
    </row>
    <row r="22" spans="2:13" x14ac:dyDescent="0.35">
      <c r="B22" s="12">
        <v>5</v>
      </c>
      <c r="C22" s="11" t="str">
        <f>IF('Men''s Smallbore Scores'!D14="","",'Men''s Smallbore Scores'!D14)</f>
        <v>Levi Clark</v>
      </c>
      <c r="D22" s="11"/>
      <c r="E22" s="9">
        <f>'Men''s Smallbore Scores'!F14</f>
        <v>5</v>
      </c>
      <c r="F22" s="65">
        <f>'Men''s Smallbore Scores'!L14</f>
        <v>587.79999999999995</v>
      </c>
      <c r="G22" s="9"/>
      <c r="I22" s="12">
        <v>5</v>
      </c>
      <c r="J22" s="11" t="str">
        <f>IF('Women''s Smallbore Scores'!D24="","",'Women''s Smallbore Scores'!D24)</f>
        <v>Cecelia Ossi</v>
      </c>
      <c r="K22" s="11"/>
      <c r="L22" s="9">
        <f>'Women''s Smallbore Scores'!F24</f>
        <v>5</v>
      </c>
      <c r="M22" s="65">
        <f>'Women''s Smallbore Scores'!L24</f>
        <v>581.6</v>
      </c>
    </row>
    <row r="23" spans="2:13" x14ac:dyDescent="0.35">
      <c r="B23" s="12">
        <v>6</v>
      </c>
      <c r="C23" s="11" t="str">
        <f>IF('Men''s Smallbore Scores'!D30="","",'Men''s Smallbore Scores'!D30)</f>
        <v>Tyler Wee</v>
      </c>
      <c r="D23" s="11"/>
      <c r="E23" s="9">
        <f>'Men''s Smallbore Scores'!F30</f>
        <v>5</v>
      </c>
      <c r="F23" s="65">
        <f>'Men''s Smallbore Scores'!L30</f>
        <v>587.4</v>
      </c>
      <c r="I23" s="12">
        <v>6</v>
      </c>
      <c r="J23" s="11" t="str">
        <f>IF('Women''s Smallbore Scores'!D28="","",'Women''s Smallbore Scores'!D28)</f>
        <v>Carley Seabrooke</v>
      </c>
      <c r="K23" s="11"/>
      <c r="L23" s="9">
        <f>'Women''s Smallbore Scores'!F28</f>
        <v>5</v>
      </c>
      <c r="M23" s="65">
        <f>'Women''s Smallbore Scores'!L28</f>
        <v>581.20000000000005</v>
      </c>
    </row>
    <row r="24" spans="2:13" x14ac:dyDescent="0.35">
      <c r="B24" s="12">
        <v>7</v>
      </c>
      <c r="C24" s="11" t="str">
        <f>IF('Men''s Smallbore Scores'!D22="","",'Men''s Smallbore Scores'!D22)</f>
        <v>Griffin Lake</v>
      </c>
      <c r="D24" s="11"/>
      <c r="E24" s="9">
        <f>'Men''s Smallbore Scores'!F22</f>
        <v>5</v>
      </c>
      <c r="F24" s="65">
        <f>'Men''s Smallbore Scores'!L22</f>
        <v>586.6</v>
      </c>
      <c r="I24" s="12">
        <v>7</v>
      </c>
      <c r="J24" s="11" t="str">
        <f>IF('Women''s Smallbore Scores'!D29="","",'Women''s Smallbore Scores'!D29)</f>
        <v>Elijah Spencer</v>
      </c>
      <c r="K24" s="11"/>
      <c r="L24" s="9">
        <f>'Women''s Smallbore Scores'!F29</f>
        <v>5</v>
      </c>
      <c r="M24" s="65">
        <f>'Women''s Smallbore Scores'!L29</f>
        <v>578.79999999999995</v>
      </c>
    </row>
    <row r="25" spans="2:13" x14ac:dyDescent="0.35">
      <c r="B25" s="12">
        <v>8</v>
      </c>
      <c r="C25" s="11" t="str">
        <f>IF('Men''s Smallbore Scores'!D17="","",'Men''s Smallbore Scores'!D17)</f>
        <v>Jared Desrosiers</v>
      </c>
      <c r="D25" s="11"/>
      <c r="E25" s="9">
        <f>'Men''s Smallbore Scores'!F17</f>
        <v>5</v>
      </c>
      <c r="F25" s="65">
        <f>'Men''s Smallbore Scores'!L17</f>
        <v>585.4</v>
      </c>
      <c r="I25" s="12">
        <v>8</v>
      </c>
      <c r="J25" s="11" t="str">
        <f>IF('Women''s Smallbore Scores'!D27="","",'Women''s Smallbore Scores'!D27)</f>
        <v>Elizabeth Schmeltzer</v>
      </c>
      <c r="K25" s="11"/>
      <c r="L25" s="9">
        <f>'Women''s Smallbore Scores'!F27</f>
        <v>5</v>
      </c>
      <c r="M25" s="65">
        <f>'Women''s Smallbore Scores'!L27</f>
        <v>575.79999999999995</v>
      </c>
    </row>
    <row r="26" spans="2:13" x14ac:dyDescent="0.35">
      <c r="B26" s="12">
        <v>9</v>
      </c>
      <c r="C26" s="11" t="str">
        <f>IF('Men''s Smallbore Scores'!D20="","",'Men''s Smallbore Scores'!D20)</f>
        <v>Rylan Kissell</v>
      </c>
      <c r="D26" s="11"/>
      <c r="E26" s="9">
        <f>'Men''s Smallbore Scores'!F20</f>
        <v>5</v>
      </c>
      <c r="F26" s="65">
        <f>'Men''s Smallbore Scores'!L20</f>
        <v>584.79999999999995</v>
      </c>
      <c r="I26" s="12">
        <v>9</v>
      </c>
      <c r="J26" s="11" t="str">
        <f>IF('Women''s Smallbore Scores'!D20="","",'Women''s Smallbore Scores'!D20)</f>
        <v>Danjela De Jesus</v>
      </c>
      <c r="K26" s="11"/>
      <c r="L26" s="9">
        <f>'Women''s Smallbore Scores'!F20</f>
        <v>5</v>
      </c>
      <c r="M26" s="65">
        <f>'Women''s Smallbore Scores'!L20</f>
        <v>574.6</v>
      </c>
    </row>
    <row r="27" spans="2:13" x14ac:dyDescent="0.35">
      <c r="B27" s="12">
        <v>10</v>
      </c>
      <c r="C27" s="11" t="str">
        <f>IF('Men''s Smallbore Scores'!D25="","",'Men''s Smallbore Scores'!D25)</f>
        <v>Jack Ogoreuc</v>
      </c>
      <c r="D27" s="11"/>
      <c r="E27" s="9">
        <f>'Men''s Smallbore Scores'!F25</f>
        <v>5</v>
      </c>
      <c r="F27" s="65">
        <f>'Men''s Smallbore Scores'!L25</f>
        <v>581.6</v>
      </c>
      <c r="I27" s="12">
        <v>10</v>
      </c>
      <c r="J27" s="11" t="str">
        <f>IF('Women''s Smallbore Scores'!D16="","",'Women''s Smallbore Scores'!D16)</f>
        <v>Ashlyn Blake</v>
      </c>
      <c r="K27" s="11"/>
      <c r="L27" s="9">
        <f>'Women''s Smallbore Scores'!F16</f>
        <v>5</v>
      </c>
      <c r="M27" s="65">
        <f>'Women''s Smallbore Scores'!L16</f>
        <v>569.4</v>
      </c>
    </row>
    <row r="28" spans="2:13" x14ac:dyDescent="0.35">
      <c r="B28" s="12">
        <v>11</v>
      </c>
      <c r="C28" s="11" t="str">
        <f>IF('Men''s Smallbore Scores'!D24="","",'Men''s Smallbore Scores'!D24)</f>
        <v>Brandon Muske</v>
      </c>
      <c r="D28" s="11"/>
      <c r="E28" s="9">
        <f>'Men''s Smallbore Scores'!F24</f>
        <v>5</v>
      </c>
      <c r="F28" s="65">
        <f>'Men''s Smallbore Scores'!L24</f>
        <v>581.4</v>
      </c>
      <c r="I28" s="12">
        <v>11</v>
      </c>
      <c r="J28" s="11" t="str">
        <f>IF('Women''s Smallbore Scores'!D22="","",'Women''s Smallbore Scores'!D22)</f>
        <v>Lauren Hurley</v>
      </c>
      <c r="K28" s="11"/>
      <c r="L28" s="9">
        <f>'Women''s Smallbore Scores'!F22</f>
        <v>2</v>
      </c>
      <c r="M28" s="65">
        <f>'Women''s Smallbore Scores'!L22</f>
        <v>585.5</v>
      </c>
    </row>
    <row r="29" spans="2:13" x14ac:dyDescent="0.35">
      <c r="B29" s="12">
        <v>12</v>
      </c>
      <c r="C29" s="11" t="str">
        <f>IF('Men''s Smallbore Scores'!D28="","",'Men''s Smallbore Scores'!D28)</f>
        <v>Tim Sherry</v>
      </c>
      <c r="D29" s="11"/>
      <c r="E29" s="9">
        <f>'Men''s Smallbore Scores'!F28</f>
        <v>5</v>
      </c>
      <c r="F29" s="65">
        <f>'Men''s Smallbore Scores'!L28</f>
        <v>580.79999999999995</v>
      </c>
      <c r="I29" s="12">
        <v>12</v>
      </c>
      <c r="J29" s="11" t="str">
        <f>IF('Women''s Smallbore Scores'!D17="","",'Women''s Smallbore Scores'!D17)</f>
        <v>Allison Buesseler</v>
      </c>
      <c r="K29" s="11"/>
      <c r="L29" s="9">
        <f>'Women''s Smallbore Scores'!F17</f>
        <v>1</v>
      </c>
      <c r="M29" s="65">
        <f>'Women''s Smallbore Scores'!L17</f>
        <v>584</v>
      </c>
    </row>
    <row r="30" spans="2:13" x14ac:dyDescent="0.35">
      <c r="B30" s="12">
        <v>13</v>
      </c>
      <c r="C30" s="11" t="str">
        <f>IF('Men''s Smallbore Scores'!D31="","",'Men''s Smallbore Scores'!D31)</f>
        <v>Jacob Wisman</v>
      </c>
      <c r="D30" s="11"/>
      <c r="E30" s="9">
        <f>'Men''s Smallbore Scores'!F31</f>
        <v>5</v>
      </c>
      <c r="F30" s="65">
        <f>'Men''s Smallbore Scores'!L31</f>
        <v>580.4</v>
      </c>
      <c r="I30" s="12">
        <v>13</v>
      </c>
      <c r="J30" s="11" t="str">
        <f>IF('Women''s Smallbore Scores'!D21="","",'Women''s Smallbore Scores'!D21)</f>
        <v>Gracie Dinh</v>
      </c>
      <c r="K30" s="11"/>
      <c r="L30" s="9">
        <f>'Women''s Smallbore Scores'!F21</f>
        <v>1</v>
      </c>
      <c r="M30" s="65">
        <f>'Women''s Smallbore Scores'!L21</f>
        <v>584</v>
      </c>
    </row>
    <row r="31" spans="2:13" x14ac:dyDescent="0.35">
      <c r="B31" s="12">
        <v>14</v>
      </c>
      <c r="C31" s="11" t="str">
        <f>IF('Men''s Smallbore Scores'!D15="","",'Men''s Smallbore Scores'!D15)</f>
        <v>Chance Cover</v>
      </c>
      <c r="D31" s="11"/>
      <c r="E31" s="9">
        <f>'Men''s Smallbore Scores'!F15</f>
        <v>5</v>
      </c>
      <c r="F31" s="65">
        <f>'Men''s Smallbore Scores'!L15</f>
        <v>579.4</v>
      </c>
      <c r="I31" s="12">
        <v>14</v>
      </c>
      <c r="J31" s="11" t="str">
        <f>IF('Women''s Smallbore Scores'!D25="","",'Women''s Smallbore Scores'!D25)</f>
        <v>Alivia Perkins</v>
      </c>
      <c r="K31" s="11"/>
      <c r="L31" s="9">
        <f>'Women''s Smallbore Scores'!F25</f>
        <v>1</v>
      </c>
      <c r="M31" s="65">
        <f>'Women''s Smallbore Scores'!L25</f>
        <v>584</v>
      </c>
    </row>
    <row r="32" spans="2:13" x14ac:dyDescent="0.35">
      <c r="B32" s="12">
        <v>15</v>
      </c>
      <c r="C32" s="11" t="str">
        <f>IF('Men''s Smallbore Scores'!D21="","",'Men''s Smallbore Scores'!D21)</f>
        <v>Lucas Kozeniesky</v>
      </c>
      <c r="D32" s="11"/>
      <c r="E32" s="9">
        <f>'Men''s Smallbore Scores'!F21</f>
        <v>5</v>
      </c>
      <c r="F32" s="65">
        <f>'Men''s Smallbore Scores'!L21</f>
        <v>575.20000000000005</v>
      </c>
      <c r="I32" s="12">
        <v>15</v>
      </c>
      <c r="J32" s="11" t="str">
        <f>IF('Women''s Smallbore Scores'!D15="","",'Women''s Smallbore Scores'!D15)</f>
        <v>Sarah Beard</v>
      </c>
      <c r="K32" s="11"/>
      <c r="L32" s="9">
        <f>'Women''s Smallbore Scores'!F15</f>
        <v>3</v>
      </c>
      <c r="M32" s="65">
        <f>'Women''s Smallbore Scores'!L15</f>
        <v>582</v>
      </c>
    </row>
    <row r="33" spans="2:13" x14ac:dyDescent="0.35">
      <c r="B33" s="12">
        <v>16</v>
      </c>
      <c r="C33" s="11" t="str">
        <f>IF('Men''s Smallbore Scores'!D26="","",'Men''s Smallbore Scores'!D26)</f>
        <v>Braden Peiser</v>
      </c>
      <c r="D33" s="11"/>
      <c r="E33" s="9">
        <f>'Men''s Smallbore Scores'!F26</f>
        <v>3</v>
      </c>
      <c r="F33" s="65">
        <f>'Men''s Smallbore Scores'!L26</f>
        <v>585</v>
      </c>
      <c r="I33" s="12">
        <v>16</v>
      </c>
      <c r="J33" s="11" t="str">
        <f>IF('Women''s Smallbore Scores'!D26="","",'Women''s Smallbore Scores'!D26)</f>
        <v>Elizabeth Probst</v>
      </c>
      <c r="K33" s="11"/>
      <c r="L33" s="9">
        <f>'Women''s Smallbore Scores'!F26</f>
        <v>3</v>
      </c>
      <c r="M33" s="65">
        <f>'Women''s Smallbore Scores'!L26</f>
        <v>581.66666666666663</v>
      </c>
    </row>
    <row r="34" spans="2:13" x14ac:dyDescent="0.35">
      <c r="B34" s="12">
        <v>17</v>
      </c>
      <c r="C34" s="11" t="str">
        <f>IF('Men''s Smallbore Scores'!D23="","",'Men''s Smallbore Scores'!D23)</f>
        <v>Nick Mowrer</v>
      </c>
      <c r="D34" s="11"/>
      <c r="E34" s="9">
        <f>'Men''s Smallbore Scores'!F23</f>
        <v>2</v>
      </c>
      <c r="F34" s="65">
        <f>'Men''s Smallbore Scores'!L23</f>
        <v>584</v>
      </c>
      <c r="I34" s="12">
        <v>17</v>
      </c>
      <c r="J34" s="11" t="str">
        <f>IF('Women''s Smallbore Scores'!D32="","",'Women''s Smallbore Scores'!D32)</f>
        <v>Ali Weisz</v>
      </c>
      <c r="K34" s="11"/>
      <c r="L34" s="9">
        <f>'Women''s Smallbore Scores'!F32</f>
        <v>3</v>
      </c>
      <c r="M34" s="65">
        <f>'Women''s Smallbore Scores'!L32</f>
        <v>578</v>
      </c>
    </row>
    <row r="35" spans="2:13" x14ac:dyDescent="0.35">
      <c r="B35" s="12">
        <v>18</v>
      </c>
      <c r="C35" s="11" t="str">
        <f>IF('Men''s Smallbore Scores'!D16="","",'Men''s Smallbore Scores'!D16)</f>
        <v>Jason Dardas</v>
      </c>
      <c r="D35" s="11"/>
      <c r="E35" s="9">
        <f>'Men''s Smallbore Scores'!F16</f>
        <v>4</v>
      </c>
      <c r="F35" s="65">
        <f>'Men''s Smallbore Scores'!L16</f>
        <v>581.5</v>
      </c>
      <c r="I35" s="12">
        <v>18</v>
      </c>
      <c r="J35" s="11" t="str">
        <f>IF('Women''s Smallbore Scores'!D19="","",'Women''s Smallbore Scores'!D19)</f>
        <v>Kelsey Dardas</v>
      </c>
      <c r="K35" s="11"/>
      <c r="L35" s="9">
        <f>'Women''s Smallbore Scores'!F19</f>
        <v>2</v>
      </c>
      <c r="M35" s="65">
        <f>'Women''s Smallbore Scores'!L19</f>
        <v>580.5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Scores'!D18="","",'Women''s Smallbore Scores'!D18)</f>
        <v>Rachael Charles</v>
      </c>
      <c r="K37" s="11"/>
      <c r="L37" s="9">
        <f>'Women''s Smallbore Scores'!F18</f>
        <v>4</v>
      </c>
      <c r="M37" s="65">
        <f>'Women''s Smallbore Scores'!L18</f>
        <v>576.25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Scores'!D33="","",'Women''s Smallbore Scores'!D33)</f>
        <v>Anne White</v>
      </c>
      <c r="K38" s="11"/>
      <c r="L38" s="9">
        <f>'Women''s Smallbore Scores'!F33</f>
        <v>4</v>
      </c>
      <c r="M38" s="65">
        <f>'Women''s Smallbore Scores'!L33</f>
        <v>575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Scores'!D35="","",'Women''s Smallbore Scores'!D35)</f>
        <v/>
      </c>
      <c r="K39" s="11"/>
      <c r="L39" s="9" t="str">
        <f>'Women''s Smallbore Scores'!F35</f>
        <v/>
      </c>
      <c r="M39" s="65" t="str">
        <f>'Women''s Smallbore Scores'!L35</f>
        <v/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Scores'!D36="","",'Women''s Smallbore Scores'!D36)</f>
        <v/>
      </c>
      <c r="K40" s="11"/>
      <c r="L40" s="9" t="str">
        <f>'Women''s Smallbore Scores'!F36</f>
        <v/>
      </c>
      <c r="M40" s="65" t="str">
        <f>'Women''s Smallbore Scores'!L36</f>
        <v/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B52" s="12">
        <v>35</v>
      </c>
      <c r="C52" s="11" t="str">
        <f>IF('Men''s Smallbore Scores'!D48="","",'Men''s Smallbore Scores'!D48)</f>
        <v/>
      </c>
      <c r="D52" s="11"/>
      <c r="E52" s="9" t="str">
        <f>'Men''s Smallbore Scores'!F48</f>
        <v/>
      </c>
      <c r="F52" s="65" t="str">
        <f>'Men''s Smallbore Scores'!L48</f>
        <v/>
      </c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  <row r="75" spans="9:13" x14ac:dyDescent="0.35">
      <c r="I75" s="12">
        <v>58</v>
      </c>
      <c r="J75" s="11" t="str">
        <f>IF('Women''s Smallbore Scores'!D71="","",'Women''s Smallbore Scores'!D71)</f>
        <v/>
      </c>
      <c r="K75" s="11"/>
      <c r="L75" s="9" t="str">
        <f>'Women''s Smallbore Scores'!F71</f>
        <v/>
      </c>
      <c r="M75" s="65" t="str">
        <f>'Women''s Smallbore Scores'!L71</f>
        <v/>
      </c>
    </row>
    <row r="76" spans="9:13" x14ac:dyDescent="0.35">
      <c r="I76" s="12">
        <v>59</v>
      </c>
      <c r="J76" s="11" t="str">
        <f>IF('Women''s Smallbore Scores'!D72="","",'Women''s Smallbore Scores'!D72)</f>
        <v/>
      </c>
      <c r="K76" s="11"/>
      <c r="L76" s="9" t="str">
        <f>'Women''s Smallbore Scores'!F72</f>
        <v/>
      </c>
      <c r="M76" s="65" t="str">
        <f>'Women''s Smallbore Scores'!L72</f>
        <v/>
      </c>
    </row>
    <row r="77" spans="9:13" x14ac:dyDescent="0.35">
      <c r="I77" s="12">
        <v>60</v>
      </c>
      <c r="J77" s="11" t="str">
        <f>IF('Women''s Smallbore Scores'!D73="","",'Women''s Smallbore Scores'!D73)</f>
        <v/>
      </c>
      <c r="K77" s="11"/>
      <c r="L77" s="9" t="str">
        <f>'Women''s Smallbore Scores'!F73</f>
        <v/>
      </c>
      <c r="M77" s="65" t="str">
        <f>'Women''s Smallbore Scores'!L73</f>
        <v/>
      </c>
    </row>
  </sheetData>
  <sortState xmlns:xlrd2="http://schemas.microsoft.com/office/spreadsheetml/2017/richdata2" ref="J20:N21">
    <sortCondition ref="N20:N2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2">
    <cfRule type="expression" dxfId="111" priority="6" stopIfTrue="1">
      <formula>$F18=""</formula>
    </cfRule>
    <cfRule type="expression" dxfId="110" priority="7" stopIfTrue="1">
      <formula>$E18&lt;5</formula>
    </cfRule>
    <cfRule type="expression" dxfId="109" priority="8" stopIfTrue="1">
      <formula>$F18&lt;$E$12</formula>
    </cfRule>
    <cfRule type="expression" dxfId="108" priority="9" stopIfTrue="1">
      <formula>AND($B18&lt;=5,$F18&gt;=$E$11)</formula>
    </cfRule>
    <cfRule type="expression" dxfId="107" priority="10">
      <formula>AND($F18&gt;=$E$12,$F18&lt;$E$11)</formula>
    </cfRule>
  </conditionalFormatting>
  <conditionalFormatting sqref="J18:M77">
    <cfRule type="expression" dxfId="106" priority="1" stopIfTrue="1">
      <formula>$M18=""</formula>
    </cfRule>
    <cfRule type="expression" dxfId="105" priority="2" stopIfTrue="1">
      <formula>$L18&lt;5</formula>
    </cfRule>
    <cfRule type="expression" dxfId="104" priority="3" stopIfTrue="1">
      <formula>$M18&lt;$L$12</formula>
    </cfRule>
    <cfRule type="expression" dxfId="103" priority="4" stopIfTrue="1">
      <formula>AND($I18&lt;=5,$M18&gt;=$L$11)</formula>
    </cfRule>
    <cfRule type="expression" dxfId="102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198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158</v>
      </c>
    </row>
    <row r="10" spans="1:20" ht="18.5" x14ac:dyDescent="0.45">
      <c r="B10" s="97" t="s">
        <v>1</v>
      </c>
      <c r="C10" s="97"/>
      <c r="D10" s="97"/>
      <c r="E10" s="97"/>
      <c r="G10" s="97" t="s">
        <v>28</v>
      </c>
      <c r="H10" s="97"/>
      <c r="I10" s="97"/>
      <c r="J10" s="97"/>
      <c r="K10" s="1"/>
      <c r="L10" s="97" t="s">
        <v>33</v>
      </c>
      <c r="M10" s="97"/>
      <c r="N10" s="97"/>
      <c r="O10" s="97"/>
      <c r="Q10" s="97" t="s">
        <v>34</v>
      </c>
      <c r="R10" s="97"/>
      <c r="S10" s="97"/>
      <c r="T10" s="97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1" t="s">
        <v>26</v>
      </c>
      <c r="C16" s="120" t="s">
        <v>10</v>
      </c>
      <c r="D16" s="121"/>
      <c r="E16" s="47" t="s">
        <v>14</v>
      </c>
      <c r="G16" s="101" t="s">
        <v>26</v>
      </c>
      <c r="H16" s="120" t="s">
        <v>10</v>
      </c>
      <c r="I16" s="121"/>
      <c r="J16" s="47" t="s">
        <v>14</v>
      </c>
      <c r="L16" s="101" t="s">
        <v>26</v>
      </c>
      <c r="M16" s="120" t="s">
        <v>10</v>
      </c>
      <c r="N16" s="121"/>
      <c r="O16" s="47" t="s">
        <v>14</v>
      </c>
      <c r="Q16" s="101" t="s">
        <v>26</v>
      </c>
      <c r="R16" s="120" t="s">
        <v>10</v>
      </c>
      <c r="S16" s="121"/>
      <c r="T16" s="47" t="s">
        <v>14</v>
      </c>
    </row>
    <row r="17" spans="2:20" ht="15" thickBot="1" x14ac:dyDescent="0.4">
      <c r="B17" s="103"/>
      <c r="C17" s="122"/>
      <c r="D17" s="123"/>
      <c r="E17" s="48" t="s">
        <v>13</v>
      </c>
      <c r="G17" s="103"/>
      <c r="H17" s="122"/>
      <c r="I17" s="123"/>
      <c r="J17" s="48" t="s">
        <v>13</v>
      </c>
      <c r="L17" s="103"/>
      <c r="M17" s="122"/>
      <c r="N17" s="123"/>
      <c r="O17" s="48" t="s">
        <v>13</v>
      </c>
      <c r="Q17" s="103"/>
      <c r="R17" s="122"/>
      <c r="S17" s="123"/>
      <c r="T17" s="48" t="s">
        <v>13</v>
      </c>
    </row>
    <row r="18" spans="2:20" x14ac:dyDescent="0.35">
      <c r="B18" s="44">
        <v>1</v>
      </c>
      <c r="C18" s="114" t="str">
        <f>'Air Rifle Ranking'!C18</f>
        <v>Peter Fiori</v>
      </c>
      <c r="D18" s="115"/>
      <c r="E18" s="66">
        <f>'Air Rifle Ranking'!F18</f>
        <v>632.46</v>
      </c>
      <c r="G18" s="45">
        <v>1</v>
      </c>
      <c r="H18" s="105" t="str">
        <f>'Air Rifle Ranking'!J18</f>
        <v>Mary Tucker</v>
      </c>
      <c r="I18" s="105"/>
      <c r="J18" s="67">
        <f>'Air Rifle Ranking'!M18</f>
        <v>632.96</v>
      </c>
      <c r="K18" s="9"/>
      <c r="L18" s="44">
        <v>1</v>
      </c>
      <c r="M18" s="118" t="str">
        <f>'Smallbore Ranking'!C18</f>
        <v>Peter Fiori</v>
      </c>
      <c r="N18" s="119"/>
      <c r="O18" s="76">
        <f>'Smallbore Ranking'!F18</f>
        <v>591</v>
      </c>
      <c r="Q18" s="44">
        <v>1</v>
      </c>
      <c r="R18" s="118" t="str">
        <f>'Smallbore Ranking'!J18</f>
        <v>Sagen Maddalena</v>
      </c>
      <c r="S18" s="119"/>
      <c r="T18" s="76">
        <f>'Smallbore Ranking'!M18</f>
        <v>593.20000000000005</v>
      </c>
    </row>
    <row r="19" spans="2:20" x14ac:dyDescent="0.35">
      <c r="B19" s="45">
        <v>2</v>
      </c>
      <c r="C19" s="109" t="str">
        <f>'Air Rifle Ranking'!C19</f>
        <v>Braden Peiser</v>
      </c>
      <c r="D19" s="110"/>
      <c r="E19" s="67">
        <f>'Air Rifle Ranking'!F19</f>
        <v>630.78</v>
      </c>
      <c r="G19" s="45">
        <v>2</v>
      </c>
      <c r="H19" s="105" t="str">
        <f>'Air Rifle Ranking'!J19</f>
        <v>Sagen Maddalena</v>
      </c>
      <c r="I19" s="105"/>
      <c r="J19" s="67">
        <f>'Air Rifle Ranking'!M19</f>
        <v>631.58000000000004</v>
      </c>
      <c r="K19" s="9"/>
      <c r="L19" s="45">
        <v>2</v>
      </c>
      <c r="M19" s="116" t="str">
        <f>'Smallbore Ranking'!C19</f>
        <v>Jared Eddy</v>
      </c>
      <c r="N19" s="117"/>
      <c r="O19" s="68">
        <f>'Smallbore Ranking'!F19</f>
        <v>590.20000000000005</v>
      </c>
      <c r="Q19" s="45">
        <v>2</v>
      </c>
      <c r="R19" s="105" t="str">
        <f>'Smallbore Ranking'!J19</f>
        <v>Katie Zaun</v>
      </c>
      <c r="S19" s="105"/>
      <c r="T19" s="67">
        <f>'Smallbore Ranking'!M19</f>
        <v>592.20000000000005</v>
      </c>
    </row>
    <row r="20" spans="2:20" x14ac:dyDescent="0.35">
      <c r="B20" s="45">
        <v>3</v>
      </c>
      <c r="C20" s="109" t="str">
        <f>'Air Rifle Ranking'!C20</f>
        <v>Lucas Kozeniesky</v>
      </c>
      <c r="D20" s="110"/>
      <c r="E20" s="67">
        <f>'Air Rifle Ranking'!F20</f>
        <v>629.92000000000007</v>
      </c>
      <c r="G20" s="45">
        <v>3</v>
      </c>
      <c r="H20" s="105" t="str">
        <f>'Air Rifle Ranking'!J20</f>
        <v>Makenzie Larson</v>
      </c>
      <c r="I20" s="105"/>
      <c r="J20" s="67">
        <f>'Air Rifle Ranking'!M20</f>
        <v>630.4</v>
      </c>
      <c r="K20" s="9"/>
      <c r="L20" s="45">
        <v>3</v>
      </c>
      <c r="M20" s="109" t="str">
        <f>'Smallbore Ranking'!C20</f>
        <v>Ivan Roe</v>
      </c>
      <c r="N20" s="110"/>
      <c r="O20" s="67">
        <f>'Smallbore Ranking'!F20</f>
        <v>589.79999999999995</v>
      </c>
      <c r="Q20" s="45">
        <v>3</v>
      </c>
      <c r="R20" s="105" t="str">
        <f>'Smallbore Ranking'!J20</f>
        <v>Mary Tucker</v>
      </c>
      <c r="S20" s="105"/>
      <c r="T20" s="67">
        <f>'Smallbore Ranking'!M20</f>
        <v>586</v>
      </c>
    </row>
    <row r="21" spans="2:20" x14ac:dyDescent="0.35">
      <c r="B21" s="45">
        <v>4</v>
      </c>
      <c r="C21" s="116" t="str">
        <f>'Air Rifle Ranking'!C21</f>
        <v>Gavin Barnick</v>
      </c>
      <c r="D21" s="117"/>
      <c r="E21" s="68">
        <f>'Air Rifle Ranking'!F21</f>
        <v>629.86</v>
      </c>
      <c r="G21" s="45">
        <v>4</v>
      </c>
      <c r="H21" s="105" t="str">
        <f>'Air Rifle Ranking'!J21</f>
        <v>Mackenzie Kring</v>
      </c>
      <c r="I21" s="105"/>
      <c r="J21" s="67">
        <f>'Air Rifle Ranking'!M21</f>
        <v>630.4</v>
      </c>
      <c r="K21" s="9"/>
      <c r="L21" s="45">
        <v>4</v>
      </c>
      <c r="M21" s="112" t="str">
        <f>'Smallbore Ranking'!C21</f>
        <v>Patrick Sunderman</v>
      </c>
      <c r="N21" s="113"/>
      <c r="O21" s="88">
        <f>'Smallbore Ranking'!F21</f>
        <v>587.79999999999995</v>
      </c>
      <c r="Q21" s="45">
        <v>4</v>
      </c>
      <c r="R21" s="105" t="str">
        <f>'Smallbore Ranking'!J21</f>
        <v>Emme Walrath</v>
      </c>
      <c r="S21" s="105"/>
      <c r="T21" s="67">
        <f>'Smallbore Ranking'!M21</f>
        <v>586</v>
      </c>
    </row>
    <row r="22" spans="2:20" x14ac:dyDescent="0.35">
      <c r="B22" s="45">
        <v>5</v>
      </c>
      <c r="C22" s="109" t="str">
        <f>'Air Rifle Ranking'!C22</f>
        <v>Rylan Kissell</v>
      </c>
      <c r="D22" s="110"/>
      <c r="E22" s="67">
        <f>'Air Rifle Ranking'!F22</f>
        <v>629.5</v>
      </c>
      <c r="G22" s="45">
        <v>5</v>
      </c>
      <c r="H22" s="105" t="str">
        <f>'Air Rifle Ranking'!J22</f>
        <v>Ali Weisz</v>
      </c>
      <c r="I22" s="105"/>
      <c r="J22" s="67">
        <f>'Air Rifle Ranking'!M22</f>
        <v>630.4</v>
      </c>
      <c r="L22" s="45">
        <v>5</v>
      </c>
      <c r="M22" s="109" t="str">
        <f>'Smallbore Ranking'!C22</f>
        <v>Levi Clark</v>
      </c>
      <c r="N22" s="110"/>
      <c r="O22" s="67">
        <f>'Smallbore Ranking'!F22</f>
        <v>587.79999999999995</v>
      </c>
      <c r="Q22" s="45">
        <v>5</v>
      </c>
      <c r="R22" s="105" t="str">
        <f>'Smallbore Ranking'!J22</f>
        <v>Cecelia Ossi</v>
      </c>
      <c r="S22" s="105"/>
      <c r="T22" s="67">
        <f>'Smallbore Ranking'!M22</f>
        <v>581.6</v>
      </c>
    </row>
    <row r="23" spans="2:20" x14ac:dyDescent="0.35">
      <c r="B23" s="130">
        <v>6</v>
      </c>
      <c r="C23" s="131" t="str">
        <f>'Air Rifle Ranking'!C23</f>
        <v>Tim Sherry</v>
      </c>
      <c r="D23" s="132"/>
      <c r="E23" s="133">
        <f>'Air Rifle Ranking'!F23</f>
        <v>629.14</v>
      </c>
      <c r="G23" s="45">
        <v>6</v>
      </c>
      <c r="H23" s="105" t="str">
        <f>'Air Rifle Ranking'!J23</f>
        <v>Katie Zaun</v>
      </c>
      <c r="I23" s="105"/>
      <c r="J23" s="67">
        <f>'Air Rifle Ranking'!M23</f>
        <v>630.17999999999995</v>
      </c>
      <c r="L23" s="45">
        <v>6</v>
      </c>
      <c r="M23" s="109" t="str">
        <f>'Smallbore Ranking'!C23</f>
        <v>Tyler Wee</v>
      </c>
      <c r="N23" s="110"/>
      <c r="O23" s="67">
        <f>'Smallbore Ranking'!F23</f>
        <v>587.4</v>
      </c>
      <c r="Q23" s="45">
        <v>6</v>
      </c>
      <c r="R23" s="105" t="str">
        <f>'Smallbore Ranking'!J23</f>
        <v>Carley Seabrooke</v>
      </c>
      <c r="S23" s="105"/>
      <c r="T23" s="67">
        <f>'Smallbore Ranking'!M23</f>
        <v>581.20000000000005</v>
      </c>
    </row>
    <row r="24" spans="2:20" x14ac:dyDescent="0.35">
      <c r="B24" s="45">
        <v>7</v>
      </c>
      <c r="C24" s="109" t="str">
        <f>'Air Rifle Ranking'!C24</f>
        <v>Ivan Roe</v>
      </c>
      <c r="D24" s="110"/>
      <c r="E24" s="67">
        <f>'Air Rifle Ranking'!F24</f>
        <v>628.98000000000013</v>
      </c>
      <c r="G24" s="45">
        <v>7</v>
      </c>
      <c r="H24" s="105" t="str">
        <f>'Air Rifle Ranking'!J24</f>
        <v>Elizabeth Schmeltzer</v>
      </c>
      <c r="I24" s="105"/>
      <c r="J24" s="67">
        <f>'Air Rifle Ranking'!M24</f>
        <v>628.64</v>
      </c>
      <c r="L24" s="45">
        <v>7</v>
      </c>
      <c r="M24" s="116" t="str">
        <f>'Smallbore Ranking'!C24</f>
        <v>Griffin Lake</v>
      </c>
      <c r="N24" s="117"/>
      <c r="O24" s="68">
        <f>'Smallbore Ranking'!F24</f>
        <v>586.6</v>
      </c>
      <c r="Q24" s="45">
        <v>7</v>
      </c>
      <c r="R24" s="105" t="str">
        <f>'Smallbore Ranking'!J24</f>
        <v>Elijah Spencer</v>
      </c>
      <c r="S24" s="105"/>
      <c r="T24" s="67">
        <f>'Smallbore Ranking'!M24</f>
        <v>578.79999999999995</v>
      </c>
    </row>
    <row r="25" spans="2:20" x14ac:dyDescent="0.35">
      <c r="B25" s="45">
        <v>8</v>
      </c>
      <c r="C25" s="109" t="str">
        <f>'Air Rifle Ranking'!C25</f>
        <v>Griffin Lake</v>
      </c>
      <c r="D25" s="110"/>
      <c r="E25" s="67">
        <f>'Air Rifle Ranking'!F25</f>
        <v>628.9</v>
      </c>
      <c r="G25" s="45">
        <v>8</v>
      </c>
      <c r="H25" s="105" t="str">
        <f>'Air Rifle Ranking'!J25</f>
        <v>Elizabeth Probst</v>
      </c>
      <c r="I25" s="105"/>
      <c r="J25" s="67">
        <f>'Air Rifle Ranking'!M25</f>
        <v>627.18000000000006</v>
      </c>
      <c r="L25" s="45">
        <v>8</v>
      </c>
      <c r="M25" s="105" t="str">
        <f>'Smallbore Ranking'!C25</f>
        <v>Jared Desrosiers</v>
      </c>
      <c r="N25" s="105"/>
      <c r="O25" s="67">
        <f>'Smallbore Ranking'!F25</f>
        <v>585.4</v>
      </c>
      <c r="Q25" s="45">
        <v>8</v>
      </c>
      <c r="R25" s="105" t="str">
        <f>'Smallbore Ranking'!J25</f>
        <v>Elizabeth Schmeltzer</v>
      </c>
      <c r="S25" s="105"/>
      <c r="T25" s="67">
        <f>'Smallbore Ranking'!M25</f>
        <v>575.79999999999995</v>
      </c>
    </row>
    <row r="26" spans="2:20" x14ac:dyDescent="0.35">
      <c r="B26" s="45">
        <v>9</v>
      </c>
      <c r="C26" s="109" t="str">
        <f>'Air Rifle Ranking'!C26</f>
        <v>Jared Eddy</v>
      </c>
      <c r="D26" s="110"/>
      <c r="E26" s="67">
        <f>'Air Rifle Ranking'!F26</f>
        <v>628.04000000000008</v>
      </c>
      <c r="G26" s="45">
        <v>9</v>
      </c>
      <c r="H26" s="105" t="str">
        <f>'Air Rifle Ranking'!J26</f>
        <v>Emme Walrath</v>
      </c>
      <c r="I26" s="105"/>
      <c r="J26" s="67">
        <f>'Air Rifle Ranking'!M26</f>
        <v>626.98</v>
      </c>
      <c r="L26" s="45">
        <v>9</v>
      </c>
      <c r="M26" s="105" t="str">
        <f>'Smallbore Ranking'!C26</f>
        <v>Rylan Kissell</v>
      </c>
      <c r="N26" s="105"/>
      <c r="O26" s="67">
        <f>'Smallbore Ranking'!F26</f>
        <v>584.79999999999995</v>
      </c>
      <c r="Q26" s="45">
        <v>9</v>
      </c>
      <c r="R26" s="105" t="str">
        <f>'Smallbore Ranking'!J26</f>
        <v>Danjela De Jesus</v>
      </c>
      <c r="S26" s="105"/>
      <c r="T26" s="67">
        <f>'Smallbore Ranking'!M26</f>
        <v>574.6</v>
      </c>
    </row>
    <row r="27" spans="2:20" x14ac:dyDescent="0.35">
      <c r="B27" s="86">
        <v>10</v>
      </c>
      <c r="C27" s="124" t="str">
        <f>'Air Rifle Ranking'!C27</f>
        <v>Levi Clark</v>
      </c>
      <c r="D27" s="125"/>
      <c r="E27" s="87">
        <f>'Air Rifle Ranking'!F27</f>
        <v>627.5</v>
      </c>
      <c r="G27" s="45">
        <v>10</v>
      </c>
      <c r="H27" s="105" t="str">
        <f>'Air Rifle Ranking'!J27</f>
        <v>Elijah Spencer</v>
      </c>
      <c r="I27" s="105"/>
      <c r="J27" s="67">
        <f>'Air Rifle Ranking'!M27</f>
        <v>626.78</v>
      </c>
      <c r="L27" s="45">
        <v>10</v>
      </c>
      <c r="M27" s="105" t="str">
        <f>'Smallbore Ranking'!C27</f>
        <v>Jack Ogoreuc</v>
      </c>
      <c r="N27" s="105"/>
      <c r="O27" s="67">
        <f>'Smallbore Ranking'!F27</f>
        <v>581.6</v>
      </c>
      <c r="Q27" s="45">
        <v>10</v>
      </c>
      <c r="R27" s="105" t="str">
        <f>'Smallbore Ranking'!J27</f>
        <v>Ashlyn Blake</v>
      </c>
      <c r="S27" s="105"/>
      <c r="T27" s="67">
        <f>'Smallbore Ranking'!M27</f>
        <v>569.4</v>
      </c>
    </row>
    <row r="28" spans="2:20" x14ac:dyDescent="0.35">
      <c r="B28" s="86">
        <v>11</v>
      </c>
      <c r="C28" s="124" t="str">
        <f>'Air Rifle Ranking'!C28</f>
        <v>Brandon Muske</v>
      </c>
      <c r="D28" s="125"/>
      <c r="E28" s="87">
        <f>'Air Rifle Ranking'!F28</f>
        <v>627.48000000000013</v>
      </c>
      <c r="G28" s="45">
        <v>11</v>
      </c>
      <c r="H28" s="105" t="str">
        <f>'Air Rifle Ranking'!J28</f>
        <v>Isabella Baldwin</v>
      </c>
      <c r="I28" s="105"/>
      <c r="J28" s="67">
        <f>'Air Rifle Ranking'!M28</f>
        <v>626.70000000000005</v>
      </c>
      <c r="L28" s="45">
        <v>11</v>
      </c>
      <c r="M28" s="105" t="str">
        <f>'Smallbore Ranking'!C28</f>
        <v>Brandon Muske</v>
      </c>
      <c r="N28" s="105"/>
      <c r="O28" s="67">
        <f>'Smallbore Ranking'!F28</f>
        <v>581.4</v>
      </c>
      <c r="Q28" s="45">
        <v>11</v>
      </c>
      <c r="R28" s="105" t="str">
        <f>'Smallbore Ranking'!J28</f>
        <v>Lauren Hurley</v>
      </c>
      <c r="S28" s="105"/>
      <c r="T28" s="67">
        <f>'Smallbore Ranking'!M28</f>
        <v>585.5</v>
      </c>
    </row>
    <row r="29" spans="2:20" x14ac:dyDescent="0.35">
      <c r="B29" s="45">
        <v>12</v>
      </c>
      <c r="C29" s="109" t="str">
        <f>'Air Rifle Ranking'!C29</f>
        <v>Jacob Wisman</v>
      </c>
      <c r="D29" s="110"/>
      <c r="E29" s="67">
        <f>'Air Rifle Ranking'!F29</f>
        <v>626.22</v>
      </c>
      <c r="G29" s="45">
        <v>12</v>
      </c>
      <c r="H29" s="105" t="str">
        <f>'Air Rifle Ranking'!J29</f>
        <v>Alana Kelly</v>
      </c>
      <c r="I29" s="105"/>
      <c r="J29" s="67">
        <f>'Air Rifle Ranking'!M29</f>
        <v>626.64</v>
      </c>
      <c r="L29" s="45">
        <v>12</v>
      </c>
      <c r="M29" s="105" t="str">
        <f>'Smallbore Ranking'!C29</f>
        <v>Tim Sherry</v>
      </c>
      <c r="N29" s="105"/>
      <c r="O29" s="67">
        <f>'Smallbore Ranking'!F29</f>
        <v>580.79999999999995</v>
      </c>
      <c r="Q29" s="45">
        <v>12</v>
      </c>
      <c r="R29" s="105" t="str">
        <f>'Smallbore Ranking'!J29</f>
        <v>Allison Buesseler</v>
      </c>
      <c r="S29" s="105"/>
      <c r="T29" s="67">
        <f>'Smallbore Ranking'!M29</f>
        <v>584</v>
      </c>
    </row>
    <row r="30" spans="2:20" x14ac:dyDescent="0.35">
      <c r="B30" s="45">
        <v>13</v>
      </c>
      <c r="C30" s="109" t="str">
        <f>'Air Rifle Ranking'!C30</f>
        <v>Tyler Wee</v>
      </c>
      <c r="D30" s="110"/>
      <c r="E30" s="67">
        <f>'Air Rifle Ranking'!F30</f>
        <v>625.76</v>
      </c>
      <c r="G30" s="45">
        <v>13</v>
      </c>
      <c r="H30" s="105" t="str">
        <f>'Air Rifle Ranking'!J30</f>
        <v>Ashlyn Blake</v>
      </c>
      <c r="I30" s="105"/>
      <c r="J30" s="67">
        <f>'Air Rifle Ranking'!M30</f>
        <v>626.38</v>
      </c>
      <c r="L30" s="45">
        <v>13</v>
      </c>
      <c r="M30" s="105" t="str">
        <f>'Smallbore Ranking'!C30</f>
        <v>Jacob Wisman</v>
      </c>
      <c r="N30" s="105"/>
      <c r="O30" s="67">
        <f>'Smallbore Ranking'!F30</f>
        <v>580.4</v>
      </c>
      <c r="Q30" s="45">
        <v>13</v>
      </c>
      <c r="R30" s="105" t="str">
        <f>'Smallbore Ranking'!J30</f>
        <v>Gracie Dinh</v>
      </c>
      <c r="S30" s="105"/>
      <c r="T30" s="67">
        <f>'Smallbore Ranking'!M30</f>
        <v>584</v>
      </c>
    </row>
    <row r="31" spans="2:20" x14ac:dyDescent="0.35">
      <c r="B31" s="45">
        <v>14</v>
      </c>
      <c r="C31" s="109" t="str">
        <f>'Air Rifle Ranking'!C31</f>
        <v>Patrick Sunderman</v>
      </c>
      <c r="D31" s="110"/>
      <c r="E31" s="67">
        <f>'Air Rifle Ranking'!F31</f>
        <v>625.28</v>
      </c>
      <c r="G31" s="45">
        <v>14</v>
      </c>
      <c r="H31" s="105" t="str">
        <f>'Air Rifle Ranking'!J31</f>
        <v>Jeanne Haverhill</v>
      </c>
      <c r="I31" s="105"/>
      <c r="J31" s="67">
        <f>'Air Rifle Ranking'!M31</f>
        <v>626.1400000000001</v>
      </c>
      <c r="L31" s="45">
        <v>14</v>
      </c>
      <c r="M31" s="105" t="str">
        <f>'Smallbore Ranking'!C31</f>
        <v>Chance Cover</v>
      </c>
      <c r="N31" s="105"/>
      <c r="O31" s="67">
        <f>'Smallbore Ranking'!F31</f>
        <v>579.4</v>
      </c>
      <c r="Q31" s="45">
        <v>14</v>
      </c>
      <c r="R31" s="105" t="str">
        <f>'Smallbore Ranking'!J31</f>
        <v>Alivia Perkins</v>
      </c>
      <c r="S31" s="105"/>
      <c r="T31" s="67">
        <f>'Smallbore Ranking'!M31</f>
        <v>584</v>
      </c>
    </row>
    <row r="32" spans="2:20" x14ac:dyDescent="0.35">
      <c r="B32" s="45">
        <v>15</v>
      </c>
      <c r="C32" s="109" t="str">
        <f>'Air Rifle Ranking'!C32</f>
        <v>Jack Ogoreuc</v>
      </c>
      <c r="D32" s="110"/>
      <c r="E32" s="67">
        <f>'Air Rifle Ranking'!F32</f>
        <v>622.92000000000007</v>
      </c>
      <c r="G32" s="45">
        <v>15</v>
      </c>
      <c r="H32" s="105" t="str">
        <f>'Air Rifle Ranking'!J32</f>
        <v>Rachael Charles</v>
      </c>
      <c r="I32" s="105"/>
      <c r="J32" s="67">
        <f>'Air Rifle Ranking'!M32</f>
        <v>625.88000000000011</v>
      </c>
      <c r="L32" s="45">
        <v>15</v>
      </c>
      <c r="M32" s="105" t="str">
        <f>'Smallbore Ranking'!C32</f>
        <v>Lucas Kozeniesky</v>
      </c>
      <c r="N32" s="105"/>
      <c r="O32" s="67">
        <f>'Smallbore Ranking'!F32</f>
        <v>575.20000000000005</v>
      </c>
      <c r="Q32" s="45">
        <v>15</v>
      </c>
      <c r="R32" s="105" t="str">
        <f>'Smallbore Ranking'!J32</f>
        <v>Sarah Beard</v>
      </c>
      <c r="S32" s="105"/>
      <c r="T32" s="67">
        <f>'Smallbore Ranking'!M32</f>
        <v>582</v>
      </c>
    </row>
    <row r="33" spans="2:20" x14ac:dyDescent="0.35">
      <c r="B33" s="45">
        <v>16</v>
      </c>
      <c r="C33" s="109" t="str">
        <f>'Air Rifle Ranking'!C33</f>
        <v>Jared Desrosiers</v>
      </c>
      <c r="D33" s="110"/>
      <c r="E33" s="67">
        <f>'Air Rifle Ranking'!F33</f>
        <v>622.88000000000011</v>
      </c>
      <c r="G33" s="45">
        <v>16</v>
      </c>
      <c r="H33" s="105" t="str">
        <f>'Air Rifle Ranking'!J33</f>
        <v>Camryn Camp</v>
      </c>
      <c r="I33" s="105"/>
      <c r="J33" s="67">
        <f>'Air Rifle Ranking'!M33</f>
        <v>625.5</v>
      </c>
      <c r="L33" s="45">
        <v>19</v>
      </c>
      <c r="M33" s="105" t="str">
        <f>'Smallbore Ranking'!C33</f>
        <v>Braden Peiser</v>
      </c>
      <c r="N33" s="105"/>
      <c r="O33" s="67">
        <f>'Smallbore Ranking'!F33</f>
        <v>585</v>
      </c>
      <c r="Q33" s="45">
        <v>16</v>
      </c>
      <c r="R33" s="105" t="str">
        <f>'Smallbore Ranking'!J33</f>
        <v>Elizabeth Probst</v>
      </c>
      <c r="S33" s="105"/>
      <c r="T33" s="67">
        <f>'Smallbore Ranking'!M33</f>
        <v>581.66666666666663</v>
      </c>
    </row>
    <row r="34" spans="2:20" x14ac:dyDescent="0.35">
      <c r="B34" s="45">
        <v>17</v>
      </c>
      <c r="C34" s="109" t="str">
        <f>'Air Rifle Ranking'!C34</f>
        <v>Dan Schanebrook</v>
      </c>
      <c r="D34" s="110"/>
      <c r="E34" s="67">
        <f>'Air Rifle Ranking'!F34</f>
        <v>622.41999999999996</v>
      </c>
      <c r="G34" s="45">
        <v>17</v>
      </c>
      <c r="H34" s="105" t="str">
        <f>'Air Rifle Ranking'!J34</f>
        <v>Mikole Hogan</v>
      </c>
      <c r="I34" s="105"/>
      <c r="J34" s="67">
        <f>'Air Rifle Ranking'!M34</f>
        <v>624.70000000000005</v>
      </c>
      <c r="L34" s="45">
        <v>20</v>
      </c>
      <c r="M34" s="105" t="str">
        <f>'Smallbore Ranking'!C34</f>
        <v>Nick Mowrer</v>
      </c>
      <c r="N34" s="105"/>
      <c r="O34" s="67">
        <f>'Smallbore Ranking'!F34</f>
        <v>584</v>
      </c>
      <c r="Q34" s="45">
        <v>17</v>
      </c>
      <c r="R34" s="105" t="str">
        <f>'Smallbore Ranking'!J34</f>
        <v>Ali Weisz</v>
      </c>
      <c r="S34" s="105"/>
      <c r="T34" s="67">
        <f>'Smallbore Ranking'!M34</f>
        <v>578</v>
      </c>
    </row>
    <row r="35" spans="2:20" x14ac:dyDescent="0.35">
      <c r="B35" s="45">
        <v>18</v>
      </c>
      <c r="C35" s="109" t="str">
        <f>'Air Rifle Ranking'!C35</f>
        <v>Chance Cover</v>
      </c>
      <c r="D35" s="110"/>
      <c r="E35" s="67">
        <f>'Air Rifle Ranking'!F35</f>
        <v>621.21999999999991</v>
      </c>
      <c r="G35" s="45">
        <v>18</v>
      </c>
      <c r="H35" s="105" t="str">
        <f>'Air Rifle Ranking'!J35</f>
        <v>Gracie Dinh</v>
      </c>
      <c r="I35" s="105"/>
      <c r="J35" s="67">
        <f>'Air Rifle Ranking'!M35</f>
        <v>624.12</v>
      </c>
      <c r="L35" s="45">
        <v>21</v>
      </c>
      <c r="M35" s="105" t="str">
        <f>'Smallbore Ranking'!C35</f>
        <v>Jason Dardas</v>
      </c>
      <c r="N35" s="105"/>
      <c r="O35" s="67">
        <f>'Smallbore Ranking'!F35</f>
        <v>581.5</v>
      </c>
      <c r="Q35" s="45">
        <v>18</v>
      </c>
      <c r="R35" s="105" t="str">
        <f>'Smallbore Ranking'!J35</f>
        <v>Kelsey Dardas</v>
      </c>
      <c r="S35" s="105"/>
      <c r="T35" s="67">
        <f>'Smallbore Ranking'!M35</f>
        <v>580.5</v>
      </c>
    </row>
    <row r="36" spans="2:20" x14ac:dyDescent="0.35">
      <c r="B36" s="45">
        <v>19</v>
      </c>
      <c r="C36" s="109" t="str">
        <f>'Air Rifle Ranking'!C36</f>
        <v>Matt Sanchez</v>
      </c>
      <c r="D36" s="110"/>
      <c r="E36" s="67">
        <f>'Air Rifle Ranking'!F36</f>
        <v>621</v>
      </c>
      <c r="G36" s="45">
        <v>19</v>
      </c>
      <c r="H36" s="105" t="str">
        <f>'Air Rifle Ranking'!J36</f>
        <v>Gabriela Zych</v>
      </c>
      <c r="I36" s="105"/>
      <c r="J36" s="67">
        <f>'Air Rifle Ranking'!M36</f>
        <v>623.66000000000008</v>
      </c>
      <c r="L36" s="45">
        <v>22</v>
      </c>
      <c r="M36" s="105" t="str">
        <f>'Smallbore Ranking'!C36</f>
        <v/>
      </c>
      <c r="N36" s="105"/>
      <c r="O36" s="67" t="str">
        <f>'Smallbore Ranking'!F36</f>
        <v/>
      </c>
      <c r="Q36" s="45">
        <v>19</v>
      </c>
      <c r="R36" s="105" t="str">
        <f>'Smallbore Ranking'!J36</f>
        <v>Isabella Baldwin</v>
      </c>
      <c r="S36" s="105"/>
      <c r="T36" s="67">
        <f>'Smallbore Ranking'!M36</f>
        <v>577.5</v>
      </c>
    </row>
    <row r="37" spans="2:20" x14ac:dyDescent="0.35">
      <c r="B37" s="45">
        <v>20</v>
      </c>
      <c r="C37" s="109" t="str">
        <f>'Air Rifle Ranking'!C37</f>
        <v>Teagan Perkowski</v>
      </c>
      <c r="D37" s="110"/>
      <c r="E37" s="67">
        <f>'Air Rifle Ranking'!F37</f>
        <v>625.9</v>
      </c>
      <c r="G37" s="45">
        <v>20</v>
      </c>
      <c r="H37" s="105" t="str">
        <f>'Air Rifle Ranking'!J37</f>
        <v>Addy Burrow</v>
      </c>
      <c r="I37" s="105"/>
      <c r="J37" s="67">
        <f>'Air Rifle Ranking'!M37</f>
        <v>623.37999999999988</v>
      </c>
      <c r="L37" s="45">
        <v>23</v>
      </c>
      <c r="M37" s="105" t="str">
        <f>'Smallbore Ranking'!C37</f>
        <v/>
      </c>
      <c r="N37" s="105"/>
      <c r="O37" s="67" t="str">
        <f>'Smallbore Ranking'!F37</f>
        <v/>
      </c>
      <c r="Q37" s="45">
        <v>20</v>
      </c>
      <c r="R37" s="105" t="str">
        <f>'Smallbore Ranking'!J37</f>
        <v>Rachael Charles</v>
      </c>
      <c r="S37" s="105"/>
      <c r="T37" s="67">
        <f>'Smallbore Ranking'!M37</f>
        <v>576.25</v>
      </c>
    </row>
    <row r="38" spans="2:20" x14ac:dyDescent="0.35">
      <c r="B38" s="45">
        <v>21</v>
      </c>
      <c r="C38" s="109" t="str">
        <f>'Air Rifle Ranking'!C38</f>
        <v>Sam Adkins</v>
      </c>
      <c r="D38" s="110"/>
      <c r="E38" s="67">
        <f>'Air Rifle Ranking'!F38</f>
        <v>624.19999999999993</v>
      </c>
      <c r="G38" s="45">
        <v>21</v>
      </c>
      <c r="H38" s="105" t="str">
        <f>'Air Rifle Ranking'!J38</f>
        <v>Caroline Martin</v>
      </c>
      <c r="I38" s="105"/>
      <c r="J38" s="67">
        <f>'Air Rifle Ranking'!M38</f>
        <v>622.84</v>
      </c>
      <c r="L38" s="45">
        <v>24</v>
      </c>
      <c r="M38" s="105" t="str">
        <f>'Smallbore Ranking'!C38</f>
        <v/>
      </c>
      <c r="N38" s="105"/>
      <c r="O38" s="67" t="str">
        <f>'Smallbore Ranking'!F38</f>
        <v/>
      </c>
      <c r="Q38" s="45">
        <v>21</v>
      </c>
      <c r="R38" s="105" t="str">
        <f>'Smallbore Ranking'!J38</f>
        <v>Anne White</v>
      </c>
      <c r="S38" s="105"/>
      <c r="T38" s="67">
        <f>'Smallbore Ranking'!M38</f>
        <v>575</v>
      </c>
    </row>
    <row r="39" spans="2:20" x14ac:dyDescent="0.35">
      <c r="B39" s="45">
        <v>22</v>
      </c>
      <c r="C39" s="109" t="str">
        <f>'Air Rifle Ranking'!C39</f>
        <v>John Blanton</v>
      </c>
      <c r="D39" s="110"/>
      <c r="E39" s="67">
        <f>'Air Rifle Ranking'!F39</f>
        <v>623.6</v>
      </c>
      <c r="G39" s="45">
        <v>22</v>
      </c>
      <c r="H39" s="105" t="str">
        <f>'Air Rifle Ranking'!J39</f>
        <v>Rylie Passmore</v>
      </c>
      <c r="I39" s="105"/>
      <c r="J39" s="67">
        <f>'Air Rifle Ranking'!M39</f>
        <v>622.81999999999994</v>
      </c>
      <c r="L39" s="45">
        <v>25</v>
      </c>
      <c r="M39" s="105" t="str">
        <f>'Smallbore Ranking'!C39</f>
        <v/>
      </c>
      <c r="N39" s="105"/>
      <c r="O39" s="67" t="str">
        <f>'Smallbore Ranking'!F39</f>
        <v/>
      </c>
      <c r="Q39" s="45">
        <v>22</v>
      </c>
      <c r="R39" s="105" t="str">
        <f>'Smallbore Ranking'!J39</f>
        <v/>
      </c>
      <c r="S39" s="105"/>
      <c r="T39" s="67" t="str">
        <f>'Smallbore Ranking'!M39</f>
        <v/>
      </c>
    </row>
    <row r="40" spans="2:20" x14ac:dyDescent="0.35">
      <c r="B40" s="45">
        <v>23</v>
      </c>
      <c r="C40" s="109" t="str">
        <f>'Air Rifle Ranking'!C40</f>
        <v>Scott Patterson</v>
      </c>
      <c r="D40" s="110"/>
      <c r="E40" s="67">
        <f>'Air Rifle Ranking'!F40</f>
        <v>623.57500000000005</v>
      </c>
      <c r="G40" s="45">
        <v>23</v>
      </c>
      <c r="H40" s="105" t="str">
        <f>'Air Rifle Ranking'!J40</f>
        <v>Elisa Boozer</v>
      </c>
      <c r="I40" s="105"/>
      <c r="J40" s="67">
        <f>'Air Rifle Ranking'!M40</f>
        <v>622.16</v>
      </c>
      <c r="L40" s="45">
        <v>26</v>
      </c>
      <c r="M40" s="105" t="str">
        <f>'Smallbore Ranking'!C40</f>
        <v/>
      </c>
      <c r="N40" s="105"/>
      <c r="O40" s="67" t="str">
        <f>'Smallbore Ranking'!F40</f>
        <v/>
      </c>
      <c r="Q40" s="45">
        <v>23</v>
      </c>
      <c r="R40" s="105" t="str">
        <f>'Smallbore Ranking'!J40</f>
        <v/>
      </c>
      <c r="S40" s="105"/>
      <c r="T40" s="67" t="str">
        <f>'Smallbore Ranking'!M40</f>
        <v/>
      </c>
    </row>
    <row r="41" spans="2:20" x14ac:dyDescent="0.35">
      <c r="B41" s="45">
        <v>24</v>
      </c>
      <c r="C41" s="109" t="str">
        <f>'Air Rifle Ranking'!C41</f>
        <v/>
      </c>
      <c r="D41" s="110"/>
      <c r="E41" s="67" t="str">
        <f>'Air Rifle Ranking'!F41</f>
        <v/>
      </c>
      <c r="G41" s="45">
        <v>24</v>
      </c>
      <c r="H41" s="105" t="str">
        <f>'Air Rifle Ranking'!J41</f>
        <v>Sophia Cruz</v>
      </c>
      <c r="I41" s="105"/>
      <c r="J41" s="67">
        <f>'Air Rifle Ranking'!M41</f>
        <v>620.99999999999989</v>
      </c>
      <c r="L41" s="45">
        <v>27</v>
      </c>
      <c r="M41" s="105" t="str">
        <f>'Smallbore Ranking'!C41</f>
        <v/>
      </c>
      <c r="N41" s="105"/>
      <c r="O41" s="67" t="str">
        <f>'Smallbore Ranking'!F41</f>
        <v/>
      </c>
      <c r="Q41" s="45">
        <v>24</v>
      </c>
      <c r="R41" s="105" t="str">
        <f>'Smallbore Ranking'!J41</f>
        <v/>
      </c>
      <c r="S41" s="105"/>
      <c r="T41" s="67" t="str">
        <f>'Smallbore Ranking'!M41</f>
        <v/>
      </c>
    </row>
    <row r="42" spans="2:20" x14ac:dyDescent="0.35">
      <c r="B42" s="45">
        <v>25</v>
      </c>
      <c r="C42" s="109" t="str">
        <f>'Air Rifle Ranking'!C42</f>
        <v/>
      </c>
      <c r="D42" s="110"/>
      <c r="E42" s="67" t="str">
        <f>'Air Rifle Ranking'!F42</f>
        <v/>
      </c>
      <c r="G42" s="45">
        <v>25</v>
      </c>
      <c r="H42" s="105" t="str">
        <f>'Air Rifle Ranking'!J42</f>
        <v>Maggie Palfrie</v>
      </c>
      <c r="I42" s="105"/>
      <c r="J42" s="67">
        <f>'Air Rifle Ranking'!M42</f>
        <v>620.5200000000001</v>
      </c>
      <c r="L42" s="45">
        <v>28</v>
      </c>
      <c r="M42" s="105" t="str">
        <f>'Smallbore Ranking'!C42</f>
        <v/>
      </c>
      <c r="N42" s="105"/>
      <c r="O42" s="67" t="str">
        <f>'Smallbore Ranking'!F42</f>
        <v/>
      </c>
      <c r="Q42" s="45">
        <v>25</v>
      </c>
      <c r="R42" s="105" t="str">
        <f>'Smallbore Ranking'!J42</f>
        <v/>
      </c>
      <c r="S42" s="105"/>
      <c r="T42" s="67" t="str">
        <f>'Smallbore Ranking'!M42</f>
        <v/>
      </c>
    </row>
    <row r="43" spans="2:20" x14ac:dyDescent="0.35">
      <c r="B43" s="45">
        <v>26</v>
      </c>
      <c r="C43" s="109" t="str">
        <f>'Air Rifle Ranking'!C43</f>
        <v/>
      </c>
      <c r="D43" s="110"/>
      <c r="E43" s="67" t="str">
        <f>'Air Rifle Ranking'!F43</f>
        <v/>
      </c>
      <c r="G43" s="45">
        <v>26</v>
      </c>
      <c r="H43" s="105" t="str">
        <f>'Air Rifle Ranking'!J43</f>
        <v>Alexa Bodrogi</v>
      </c>
      <c r="I43" s="105"/>
      <c r="J43" s="67">
        <f>'Air Rifle Ranking'!M43</f>
        <v>618.16000000000008</v>
      </c>
      <c r="L43" s="45">
        <v>29</v>
      </c>
      <c r="M43" s="105" t="str">
        <f>'Smallbore Ranking'!C43</f>
        <v/>
      </c>
      <c r="N43" s="105"/>
      <c r="O43" s="67" t="str">
        <f>'Smallbore Ranking'!F43</f>
        <v/>
      </c>
      <c r="Q43" s="45">
        <v>26</v>
      </c>
      <c r="R43" s="105" t="str">
        <f>'Smallbore Ranking'!J43</f>
        <v/>
      </c>
      <c r="S43" s="105"/>
      <c r="T43" s="67" t="str">
        <f>'Smallbore Ranking'!M43</f>
        <v/>
      </c>
    </row>
    <row r="44" spans="2:20" x14ac:dyDescent="0.35">
      <c r="B44" s="45">
        <v>27</v>
      </c>
      <c r="C44" s="109" t="str">
        <f>'Air Rifle Ranking'!C44</f>
        <v/>
      </c>
      <c r="D44" s="110"/>
      <c r="E44" s="67" t="str">
        <f>'Air Rifle Ranking'!F44</f>
        <v/>
      </c>
      <c r="G44" s="45">
        <v>27</v>
      </c>
      <c r="H44" s="105" t="str">
        <f>'Air Rifle Ranking'!J44</f>
        <v>Victoria Leppert</v>
      </c>
      <c r="I44" s="105"/>
      <c r="J44" s="67">
        <f>'Air Rifle Ranking'!M44</f>
        <v>628.79999999999995</v>
      </c>
      <c r="L44" s="45">
        <v>30</v>
      </c>
      <c r="M44" s="105" t="str">
        <f>'Smallbore Ranking'!C44</f>
        <v/>
      </c>
      <c r="N44" s="105"/>
      <c r="O44" s="67" t="str">
        <f>'Smallbore Ranking'!F44</f>
        <v/>
      </c>
      <c r="Q44" s="45">
        <v>27</v>
      </c>
      <c r="R44" s="105" t="str">
        <f>'Smallbore Ranking'!J44</f>
        <v/>
      </c>
      <c r="S44" s="105"/>
      <c r="T44" s="67" t="str">
        <f>'Smallbore Ranking'!M44</f>
        <v/>
      </c>
    </row>
    <row r="45" spans="2:20" x14ac:dyDescent="0.35">
      <c r="B45" s="45">
        <v>28</v>
      </c>
      <c r="C45" s="109" t="str">
        <f>'Air Rifle Ranking'!C45</f>
        <v/>
      </c>
      <c r="D45" s="110"/>
      <c r="E45" s="67" t="str">
        <f>'Air Rifle Ranking'!F45</f>
        <v/>
      </c>
      <c r="G45" s="45">
        <v>28</v>
      </c>
      <c r="H45" s="105" t="str">
        <f>'Air Rifle Ranking'!J45</f>
        <v>Emma Rhode</v>
      </c>
      <c r="I45" s="105"/>
      <c r="J45" s="67">
        <f>'Air Rifle Ranking'!M45</f>
        <v>628.65</v>
      </c>
      <c r="L45" s="45">
        <v>31</v>
      </c>
      <c r="M45" s="105" t="str">
        <f>'Smallbore Ranking'!C45</f>
        <v/>
      </c>
      <c r="N45" s="105"/>
      <c r="O45" s="67" t="str">
        <f>'Smallbore Ranking'!F45</f>
        <v/>
      </c>
      <c r="Q45" s="45">
        <v>28</v>
      </c>
      <c r="R45" s="105" t="str">
        <f>'Smallbore Ranking'!J45</f>
        <v/>
      </c>
      <c r="S45" s="105"/>
      <c r="T45" s="67" t="str">
        <f>'Smallbore Ranking'!M45</f>
        <v/>
      </c>
    </row>
    <row r="46" spans="2:20" x14ac:dyDescent="0.35">
      <c r="B46" s="45">
        <v>29</v>
      </c>
      <c r="C46" s="109" t="str">
        <f>'Air Rifle Ranking'!C46</f>
        <v/>
      </c>
      <c r="D46" s="110"/>
      <c r="E46" s="67" t="str">
        <f>'Air Rifle Ranking'!F46</f>
        <v/>
      </c>
      <c r="G46" s="45">
        <v>29</v>
      </c>
      <c r="H46" s="105" t="str">
        <f>'Air Rifle Ranking'!J46</f>
        <v>Lauren Hurley</v>
      </c>
      <c r="I46" s="105"/>
      <c r="J46" s="67">
        <f>'Air Rifle Ranking'!M46</f>
        <v>628</v>
      </c>
      <c r="L46" s="45">
        <v>32</v>
      </c>
      <c r="M46" s="105" t="str">
        <f>'Smallbore Ranking'!C46</f>
        <v/>
      </c>
      <c r="N46" s="105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8" t="str">
        <f>'Smallbore Ranking'!M46</f>
        <v/>
      </c>
    </row>
    <row r="47" spans="2:20" x14ac:dyDescent="0.35">
      <c r="B47" s="45">
        <v>30</v>
      </c>
      <c r="C47" s="109" t="str">
        <f>'Air Rifle Ranking'!C47</f>
        <v/>
      </c>
      <c r="D47" s="110"/>
      <c r="E47" s="67" t="str">
        <f>'Air Rifle Ranking'!F47</f>
        <v/>
      </c>
      <c r="G47" s="45">
        <v>30</v>
      </c>
      <c r="H47" s="105" t="str">
        <f>'Air Rifle Ranking'!J47</f>
        <v>Carlee Valenta</v>
      </c>
      <c r="I47" s="105"/>
      <c r="J47" s="67">
        <f>'Air Rifle Ranking'!M47</f>
        <v>627.4666666666667</v>
      </c>
      <c r="L47" s="45">
        <v>33</v>
      </c>
      <c r="M47" s="105" t="str">
        <f>'Smallbore Ranking'!C47</f>
        <v/>
      </c>
      <c r="N47" s="105"/>
      <c r="O47" s="67" t="str">
        <f>'Smallbore Ranking'!F47</f>
        <v/>
      </c>
      <c r="Q47" s="45">
        <v>30</v>
      </c>
      <c r="R47" s="105" t="str">
        <f>'Smallbore Ranking'!J47</f>
        <v/>
      </c>
      <c r="S47" s="105"/>
      <c r="T47" s="67" t="str">
        <f>'Smallbore Ranking'!M47</f>
        <v/>
      </c>
    </row>
    <row r="48" spans="2:20" x14ac:dyDescent="0.35">
      <c r="B48" s="45">
        <v>31</v>
      </c>
      <c r="C48" s="109" t="str">
        <f>'Air Rifle Ranking'!C48</f>
        <v/>
      </c>
      <c r="D48" s="110"/>
      <c r="E48" s="67" t="str">
        <f>'Air Rifle Ranking'!F48</f>
        <v/>
      </c>
      <c r="G48" s="45">
        <v>31</v>
      </c>
      <c r="H48" s="105" t="str">
        <f>'Air Rifle Ranking'!J48</f>
        <v>Natalie Perrin</v>
      </c>
      <c r="I48" s="105"/>
      <c r="J48" s="67">
        <f>'Air Rifle Ranking'!M48</f>
        <v>626.5</v>
      </c>
      <c r="L48" s="45">
        <v>34</v>
      </c>
      <c r="M48" s="105" t="str">
        <f>'Smallbore Ranking'!C48</f>
        <v/>
      </c>
      <c r="N48" s="105"/>
      <c r="O48" s="67" t="str">
        <f>'Smallbore Ranking'!F48</f>
        <v/>
      </c>
      <c r="Q48" s="45">
        <v>31</v>
      </c>
      <c r="R48" s="105" t="str">
        <f>'Smallbore Ranking'!J48</f>
        <v/>
      </c>
      <c r="S48" s="105"/>
      <c r="T48" s="67" t="str">
        <f>'Smallbore Ranking'!M48</f>
        <v/>
      </c>
    </row>
    <row r="49" spans="2:20" ht="15" thickBot="1" x14ac:dyDescent="0.4">
      <c r="B49" s="45">
        <v>32</v>
      </c>
      <c r="C49" s="109" t="str">
        <f>'Air Rifle Ranking'!C49</f>
        <v/>
      </c>
      <c r="D49" s="110"/>
      <c r="E49" s="67" t="str">
        <f>'Air Rifle Ranking'!F49</f>
        <v/>
      </c>
      <c r="G49" s="45">
        <v>32</v>
      </c>
      <c r="H49" s="105" t="str">
        <f>'Air Rifle Ranking'!J49</f>
        <v>Bremen Butler</v>
      </c>
      <c r="I49" s="105"/>
      <c r="J49" s="67">
        <f>'Air Rifle Ranking'!M49</f>
        <v>625.85</v>
      </c>
      <c r="L49" s="46">
        <v>35</v>
      </c>
      <c r="M49" s="106" t="str">
        <f>'Smallbore Ranking'!C49</f>
        <v/>
      </c>
      <c r="N49" s="106"/>
      <c r="O49" s="69" t="str">
        <f>'Smallbore Ranking'!F49</f>
        <v/>
      </c>
      <c r="Q49" s="45">
        <v>32</v>
      </c>
      <c r="R49" s="105" t="str">
        <f>'Smallbore Ranking'!J49</f>
        <v/>
      </c>
      <c r="S49" s="105"/>
      <c r="T49" s="67" t="str">
        <f>'Smallbore Ranking'!M49</f>
        <v/>
      </c>
    </row>
    <row r="50" spans="2:20" x14ac:dyDescent="0.35">
      <c r="B50" s="45">
        <v>33</v>
      </c>
      <c r="C50" s="109" t="str">
        <f>'Air Rifle Ranking'!C50</f>
        <v/>
      </c>
      <c r="D50" s="110"/>
      <c r="E50" s="67" t="str">
        <f>'Air Rifle Ranking'!F50</f>
        <v/>
      </c>
      <c r="G50" s="45">
        <v>33</v>
      </c>
      <c r="H50" s="105" t="str">
        <f>'Air Rifle Ranking'!J50</f>
        <v>Anne White</v>
      </c>
      <c r="I50" s="105"/>
      <c r="J50" s="67">
        <f>'Air Rifle Ranking'!M50</f>
        <v>625.79999999999995</v>
      </c>
      <c r="Q50" s="45">
        <v>33</v>
      </c>
      <c r="R50" s="105" t="str">
        <f>'Smallbore Ranking'!J50</f>
        <v/>
      </c>
      <c r="S50" s="105"/>
      <c r="T50" s="67" t="str">
        <f>'Smallbore Ranking'!M50</f>
        <v/>
      </c>
    </row>
    <row r="51" spans="2:20" x14ac:dyDescent="0.35">
      <c r="B51" s="45">
        <v>34</v>
      </c>
      <c r="C51" s="109" t="str">
        <f>'Air Rifle Ranking'!C51</f>
        <v/>
      </c>
      <c r="D51" s="110"/>
      <c r="E51" s="67" t="str">
        <f>'Air Rifle Ranking'!F51</f>
        <v/>
      </c>
      <c r="G51" s="45">
        <v>34</v>
      </c>
      <c r="H51" s="105" t="str">
        <f>'Air Rifle Ranking'!J51</f>
        <v>Danjela DeJesus</v>
      </c>
      <c r="I51" s="105"/>
      <c r="J51" s="67">
        <f>'Air Rifle Ranking'!M51</f>
        <v>625.5</v>
      </c>
      <c r="Q51" s="45">
        <v>34</v>
      </c>
      <c r="R51" s="105" t="str">
        <f>'Smallbore Ranking'!J51</f>
        <v/>
      </c>
      <c r="S51" s="105"/>
      <c r="T51" s="67" t="str">
        <f>'Smallbore Ranking'!M51</f>
        <v/>
      </c>
    </row>
    <row r="52" spans="2:20" x14ac:dyDescent="0.35">
      <c r="B52" s="45">
        <v>35</v>
      </c>
      <c r="C52" s="109" t="str">
        <f>'Air Rifle Ranking'!C52</f>
        <v/>
      </c>
      <c r="D52" s="110"/>
      <c r="E52" s="67" t="str">
        <f>'Air Rifle Ranking'!F52</f>
        <v/>
      </c>
      <c r="G52" s="45">
        <v>35</v>
      </c>
      <c r="H52" s="105" t="str">
        <f>'Air Rifle Ranking'!J52</f>
        <v>Gabrielle Ayers</v>
      </c>
      <c r="I52" s="105"/>
      <c r="J52" s="67">
        <f>'Air Rifle Ranking'!M52</f>
        <v>625.20000000000005</v>
      </c>
      <c r="Q52" s="45">
        <v>35</v>
      </c>
      <c r="R52" s="105" t="str">
        <f>'Smallbore Ranking'!J52</f>
        <v/>
      </c>
      <c r="S52" s="105"/>
      <c r="T52" s="67" t="str">
        <f>'Smallbore Ranking'!M52</f>
        <v/>
      </c>
    </row>
    <row r="53" spans="2:20" x14ac:dyDescent="0.35">
      <c r="B53" s="45">
        <v>36</v>
      </c>
      <c r="C53" s="109" t="str">
        <f>'Air Rifle Ranking'!C53</f>
        <v/>
      </c>
      <c r="D53" s="110"/>
      <c r="E53" s="67" t="str">
        <f>'Air Rifle Ranking'!F53</f>
        <v/>
      </c>
      <c r="G53" s="45">
        <v>36</v>
      </c>
      <c r="H53" s="105" t="str">
        <f>'Air Rifle Ranking'!J53</f>
        <v>Lily Wytko</v>
      </c>
      <c r="I53" s="105"/>
      <c r="J53" s="67">
        <f>'Air Rifle Ranking'!M53</f>
        <v>623.67499999999995</v>
      </c>
      <c r="Q53" s="45">
        <v>36</v>
      </c>
      <c r="R53" s="105" t="str">
        <f>'Smallbore Ranking'!J53</f>
        <v/>
      </c>
      <c r="S53" s="105"/>
      <c r="T53" s="67" t="str">
        <f>'Smallbore Ranking'!M53</f>
        <v/>
      </c>
    </row>
    <row r="54" spans="2:20" x14ac:dyDescent="0.35">
      <c r="B54" s="45">
        <v>37</v>
      </c>
      <c r="C54" s="109" t="str">
        <f>'Air Rifle Ranking'!C54</f>
        <v/>
      </c>
      <c r="D54" s="110"/>
      <c r="E54" s="67" t="str">
        <f>'Air Rifle Ranking'!F54</f>
        <v/>
      </c>
      <c r="G54" s="45">
        <v>37</v>
      </c>
      <c r="H54" s="105" t="str">
        <f>'Air Rifle Ranking'!J54</f>
        <v>Kelsey Dardas</v>
      </c>
      <c r="I54" s="105"/>
      <c r="J54" s="67">
        <f>'Air Rifle Ranking'!M54</f>
        <v>623.16666666666663</v>
      </c>
      <c r="Q54" s="45">
        <v>37</v>
      </c>
      <c r="R54" s="105" t="str">
        <f>'Smallbore Ranking'!J54</f>
        <v/>
      </c>
      <c r="S54" s="105"/>
      <c r="T54" s="67" t="str">
        <f>'Smallbore Ranking'!M54</f>
        <v/>
      </c>
    </row>
    <row r="55" spans="2:20" x14ac:dyDescent="0.35">
      <c r="B55" s="45">
        <v>38</v>
      </c>
      <c r="C55" s="109" t="str">
        <f>'Air Rifle Ranking'!C55</f>
        <v/>
      </c>
      <c r="D55" s="110"/>
      <c r="E55" s="67" t="str">
        <f>'Air Rifle Ranking'!F55</f>
        <v/>
      </c>
      <c r="G55" s="45">
        <v>38</v>
      </c>
      <c r="H55" s="105" t="str">
        <f>'Air Rifle Ranking'!J55</f>
        <v>Katlyn Sullivan</v>
      </c>
      <c r="I55" s="105"/>
      <c r="J55" s="67">
        <f>'Air Rifle Ranking'!M55</f>
        <v>622.9</v>
      </c>
      <c r="Q55" s="45">
        <v>38</v>
      </c>
      <c r="R55" s="105" t="str">
        <f>'Smallbore Ranking'!J55</f>
        <v/>
      </c>
      <c r="S55" s="105"/>
      <c r="T55" s="67" t="str">
        <f>'Smallbore Ranking'!M55</f>
        <v/>
      </c>
    </row>
    <row r="56" spans="2:20" x14ac:dyDescent="0.35">
      <c r="B56" s="45">
        <v>39</v>
      </c>
      <c r="C56" s="116" t="str">
        <f>'Air Rifle Ranking'!C56</f>
        <v/>
      </c>
      <c r="D56" s="117"/>
      <c r="E56" s="68" t="str">
        <f>'Air Rifle Ranking'!F56</f>
        <v/>
      </c>
      <c r="G56" s="45">
        <v>39</v>
      </c>
      <c r="H56" s="105" t="str">
        <f>'Air Rifle Ranking'!J56</f>
        <v>Regan Diamond</v>
      </c>
      <c r="I56" s="105"/>
      <c r="J56" s="67">
        <f>'Air Rifle Ranking'!M56</f>
        <v>621.79999999999995</v>
      </c>
      <c r="Q56" s="45">
        <v>39</v>
      </c>
      <c r="R56" s="105" t="str">
        <f>'Smallbore Ranking'!J56</f>
        <v/>
      </c>
      <c r="S56" s="105"/>
      <c r="T56" s="67" t="str">
        <f>'Smallbore Ranking'!M56</f>
        <v/>
      </c>
    </row>
    <row r="57" spans="2:20" ht="15" thickBot="1" x14ac:dyDescent="0.4">
      <c r="B57" s="46">
        <v>40</v>
      </c>
      <c r="C57" s="107" t="str">
        <f>'Air Rifle Ranking'!C57</f>
        <v/>
      </c>
      <c r="D57" s="108"/>
      <c r="E57" s="69" t="str">
        <f>'Air Rifle Ranking'!F57</f>
        <v/>
      </c>
      <c r="G57" s="45">
        <v>40</v>
      </c>
      <c r="H57" s="105" t="str">
        <f>'Air Rifle Ranking'!J57</f>
        <v>Carley Seabrooke</v>
      </c>
      <c r="I57" s="105"/>
      <c r="J57" s="67">
        <f>'Air Rifle Ranking'!M57</f>
        <v>620.92499999999995</v>
      </c>
      <c r="Q57" s="45">
        <v>40</v>
      </c>
      <c r="R57" s="105" t="str">
        <f>'Smallbore Ranking'!J57</f>
        <v/>
      </c>
      <c r="S57" s="105"/>
      <c r="T57" s="67" t="str">
        <f>'Smallbore Ranking'!M57</f>
        <v/>
      </c>
    </row>
    <row r="58" spans="2:20" x14ac:dyDescent="0.35">
      <c r="G58" s="45">
        <v>41</v>
      </c>
      <c r="H58" s="105" t="str">
        <f>'Air Rifle Ranking'!J58</f>
        <v>Hailey Singleton</v>
      </c>
      <c r="I58" s="105"/>
      <c r="J58" s="67">
        <f>'Air Rifle Ranking'!M58</f>
        <v>618.09999999999991</v>
      </c>
      <c r="Q58" s="45">
        <v>41</v>
      </c>
      <c r="R58" s="105" t="str">
        <f>'Smallbore Ranking'!J58</f>
        <v/>
      </c>
      <c r="S58" s="105"/>
      <c r="T58" s="67" t="str">
        <f>'Smallbore Ranking'!M58</f>
        <v/>
      </c>
    </row>
    <row r="59" spans="2:20" x14ac:dyDescent="0.35">
      <c r="G59" s="45">
        <v>42</v>
      </c>
      <c r="H59" s="105" t="str">
        <f>'Air Rifle Ranking'!J59</f>
        <v/>
      </c>
      <c r="I59" s="105"/>
      <c r="J59" s="67" t="str">
        <f>'Air Rifle Ranking'!M59</f>
        <v/>
      </c>
      <c r="Q59" s="45">
        <v>42</v>
      </c>
      <c r="R59" s="105" t="str">
        <f>'Smallbore Ranking'!J59</f>
        <v/>
      </c>
      <c r="S59" s="105"/>
      <c r="T59" s="67" t="str">
        <f>'Smallbore Ranking'!M59</f>
        <v/>
      </c>
    </row>
    <row r="60" spans="2:20" x14ac:dyDescent="0.35">
      <c r="G60" s="45">
        <v>43</v>
      </c>
      <c r="H60" s="105" t="str">
        <f>'Air Rifle Ranking'!J60</f>
        <v/>
      </c>
      <c r="I60" s="105"/>
      <c r="J60" s="67" t="str">
        <f>'Air Rifle Ranking'!M60</f>
        <v/>
      </c>
      <c r="Q60" s="45">
        <v>43</v>
      </c>
      <c r="R60" s="105" t="str">
        <f>'Smallbore Ranking'!J60</f>
        <v/>
      </c>
      <c r="S60" s="105"/>
      <c r="T60" s="67" t="str">
        <f>'Smallbore Ranking'!M60</f>
        <v/>
      </c>
    </row>
    <row r="61" spans="2:20" x14ac:dyDescent="0.35">
      <c r="G61" s="45">
        <v>44</v>
      </c>
      <c r="H61" s="105" t="str">
        <f>'Air Rifle Ranking'!J61</f>
        <v/>
      </c>
      <c r="I61" s="105"/>
      <c r="J61" s="67" t="str">
        <f>'Air Rifle Ranking'!M61</f>
        <v/>
      </c>
      <c r="Q61" s="45">
        <v>44</v>
      </c>
      <c r="R61" s="105" t="str">
        <f>'Smallbore Ranking'!J61</f>
        <v/>
      </c>
      <c r="S61" s="105"/>
      <c r="T61" s="67" t="str">
        <f>'Smallbore Ranking'!M61</f>
        <v/>
      </c>
    </row>
    <row r="62" spans="2:20" x14ac:dyDescent="0.35">
      <c r="G62" s="45">
        <v>45</v>
      </c>
      <c r="H62" s="105" t="str">
        <f>'Air Rifle Ranking'!J62</f>
        <v/>
      </c>
      <c r="I62" s="105"/>
      <c r="J62" s="67" t="str">
        <f>'Air Rifle Ranking'!M62</f>
        <v/>
      </c>
      <c r="Q62" s="45">
        <v>45</v>
      </c>
      <c r="R62" s="105" t="str">
        <f>'Smallbore Ranking'!J62</f>
        <v/>
      </c>
      <c r="S62" s="105"/>
      <c r="T62" s="67" t="str">
        <f>'Smallbore Ranking'!M62</f>
        <v/>
      </c>
    </row>
    <row r="63" spans="2:20" x14ac:dyDescent="0.35">
      <c r="G63" s="45">
        <v>46</v>
      </c>
      <c r="H63" s="105" t="str">
        <f>'Air Rifle Ranking'!J63</f>
        <v/>
      </c>
      <c r="I63" s="105"/>
      <c r="J63" s="67" t="str">
        <f>'Air Rifle Ranking'!M63</f>
        <v/>
      </c>
      <c r="Q63" s="45">
        <v>46</v>
      </c>
      <c r="R63" s="105" t="str">
        <f>'Smallbore Ranking'!J63</f>
        <v/>
      </c>
      <c r="S63" s="105"/>
      <c r="T63" s="67" t="str">
        <f>'Smallbore Ranking'!M63</f>
        <v/>
      </c>
    </row>
    <row r="64" spans="2:20" x14ac:dyDescent="0.35">
      <c r="G64" s="45">
        <v>47</v>
      </c>
      <c r="H64" s="105" t="str">
        <f>'Air Rifle Ranking'!J64</f>
        <v/>
      </c>
      <c r="I64" s="105"/>
      <c r="J64" s="67" t="str">
        <f>'Air Rifle Ranking'!M64</f>
        <v/>
      </c>
      <c r="Q64" s="45">
        <v>47</v>
      </c>
      <c r="R64" s="105" t="str">
        <f>'Smallbore Ranking'!J64</f>
        <v/>
      </c>
      <c r="S64" s="105"/>
      <c r="T64" s="67" t="str">
        <f>'Smallbore Ranking'!M64</f>
        <v/>
      </c>
    </row>
    <row r="65" spans="7:20" x14ac:dyDescent="0.35">
      <c r="G65" s="45">
        <v>48</v>
      </c>
      <c r="H65" s="105" t="str">
        <f>'Air Rifle Ranking'!J65</f>
        <v/>
      </c>
      <c r="I65" s="105"/>
      <c r="J65" s="67" t="str">
        <f>'Air Rifle Ranking'!M65</f>
        <v/>
      </c>
      <c r="Q65" s="45">
        <v>48</v>
      </c>
      <c r="R65" s="105" t="str">
        <f>'Smallbore Ranking'!J65</f>
        <v/>
      </c>
      <c r="S65" s="105"/>
      <c r="T65" s="67" t="str">
        <f>'Smallbore Ranking'!M65</f>
        <v/>
      </c>
    </row>
    <row r="66" spans="7:20" x14ac:dyDescent="0.35">
      <c r="G66" s="45">
        <v>49</v>
      </c>
      <c r="H66" s="105" t="str">
        <f>'Air Rifle Ranking'!J66</f>
        <v/>
      </c>
      <c r="I66" s="105"/>
      <c r="J66" s="67" t="str">
        <f>'Air Rifle Ranking'!M66</f>
        <v/>
      </c>
      <c r="Q66" s="45">
        <v>49</v>
      </c>
      <c r="R66" s="105" t="str">
        <f>'Smallbore Ranking'!J66</f>
        <v/>
      </c>
      <c r="S66" s="105"/>
      <c r="T66" s="67" t="str">
        <f>'Smallbore Ranking'!M66</f>
        <v/>
      </c>
    </row>
    <row r="67" spans="7:20" x14ac:dyDescent="0.35">
      <c r="G67" s="45">
        <v>50</v>
      </c>
      <c r="H67" s="105" t="str">
        <f>'Air Rifle Ranking'!J67</f>
        <v/>
      </c>
      <c r="I67" s="105"/>
      <c r="J67" s="67" t="str">
        <f>'Air Rifle Ranking'!M67</f>
        <v/>
      </c>
      <c r="Q67" s="45">
        <v>50</v>
      </c>
      <c r="R67" s="105" t="str">
        <f>'Smallbore Ranking'!J67</f>
        <v/>
      </c>
      <c r="S67" s="105"/>
      <c r="T67" s="67" t="str">
        <f>'Smallbore Ranking'!M67</f>
        <v/>
      </c>
    </row>
    <row r="68" spans="7:20" x14ac:dyDescent="0.35">
      <c r="G68" s="45">
        <v>51</v>
      </c>
      <c r="H68" s="105" t="str">
        <f>'Air Rifle Ranking'!J68</f>
        <v/>
      </c>
      <c r="I68" s="105"/>
      <c r="J68" s="67" t="str">
        <f>'Air Rifle Ranking'!M68</f>
        <v/>
      </c>
      <c r="Q68" s="45">
        <v>51</v>
      </c>
      <c r="R68" s="105" t="str">
        <f>'Smallbore Ranking'!J68</f>
        <v/>
      </c>
      <c r="S68" s="105"/>
      <c r="T68" s="67" t="str">
        <f>'Smallbore Ranking'!M68</f>
        <v/>
      </c>
    </row>
    <row r="69" spans="7:20" x14ac:dyDescent="0.35">
      <c r="G69" s="45">
        <v>52</v>
      </c>
      <c r="H69" s="105" t="str">
        <f>'Air Rifle Ranking'!J69</f>
        <v/>
      </c>
      <c r="I69" s="105"/>
      <c r="J69" s="67" t="str">
        <f>'Air Rifle Ranking'!M69</f>
        <v/>
      </c>
      <c r="Q69" s="45">
        <v>52</v>
      </c>
      <c r="R69" s="105" t="str">
        <f>'Smallbore Ranking'!J69</f>
        <v/>
      </c>
      <c r="S69" s="105"/>
      <c r="T69" s="67" t="str">
        <f>'Smallbore Ranking'!M69</f>
        <v/>
      </c>
    </row>
    <row r="70" spans="7:20" x14ac:dyDescent="0.35">
      <c r="G70" s="45">
        <v>53</v>
      </c>
      <c r="H70" s="105" t="str">
        <f>'Air Rifle Ranking'!J70</f>
        <v/>
      </c>
      <c r="I70" s="105"/>
      <c r="J70" s="67" t="str">
        <f>'Air Rifle Ranking'!M70</f>
        <v/>
      </c>
      <c r="Q70" s="45">
        <v>53</v>
      </c>
      <c r="R70" s="105" t="str">
        <f>'Smallbore Ranking'!J70</f>
        <v/>
      </c>
      <c r="S70" s="105"/>
      <c r="T70" s="67" t="str">
        <f>'Smallbore Ranking'!M70</f>
        <v/>
      </c>
    </row>
    <row r="71" spans="7:20" x14ac:dyDescent="0.35">
      <c r="G71" s="45">
        <v>54</v>
      </c>
      <c r="H71" s="105" t="str">
        <f>'Air Rifle Ranking'!J71</f>
        <v/>
      </c>
      <c r="I71" s="105"/>
      <c r="J71" s="67" t="str">
        <f>'Air Rifle Ranking'!M71</f>
        <v/>
      </c>
      <c r="Q71" s="45">
        <v>54</v>
      </c>
      <c r="R71" s="105" t="str">
        <f>'Smallbore Ranking'!J71</f>
        <v/>
      </c>
      <c r="S71" s="105"/>
      <c r="T71" s="67" t="str">
        <f>'Smallbore Ranking'!M71</f>
        <v/>
      </c>
    </row>
    <row r="72" spans="7:20" x14ac:dyDescent="0.35">
      <c r="G72" s="45">
        <v>55</v>
      </c>
      <c r="H72" s="105" t="str">
        <f>'Air Rifle Ranking'!J72</f>
        <v/>
      </c>
      <c r="I72" s="105"/>
      <c r="J72" s="67" t="str">
        <f>'Air Rifle Ranking'!M72</f>
        <v/>
      </c>
      <c r="Q72" s="45">
        <v>55</v>
      </c>
      <c r="R72" s="105" t="str">
        <f>'Smallbore Ranking'!J72</f>
        <v/>
      </c>
      <c r="S72" s="105"/>
      <c r="T72" s="67" t="str">
        <f>'Smallbore Ranking'!M72</f>
        <v/>
      </c>
    </row>
    <row r="73" spans="7:20" x14ac:dyDescent="0.35">
      <c r="G73" s="45">
        <v>56</v>
      </c>
      <c r="H73" s="105" t="str">
        <f>'Air Rifle Ranking'!J73</f>
        <v/>
      </c>
      <c r="I73" s="105"/>
      <c r="J73" s="67" t="str">
        <f>'Air Rifle Ranking'!M73</f>
        <v/>
      </c>
      <c r="Q73" s="45">
        <v>56</v>
      </c>
      <c r="R73" s="105" t="str">
        <f>'Smallbore Ranking'!J73</f>
        <v/>
      </c>
      <c r="S73" s="105"/>
      <c r="T73" s="67" t="str">
        <f>'Smallbore Ranking'!M73</f>
        <v/>
      </c>
    </row>
    <row r="74" spans="7:20" x14ac:dyDescent="0.35">
      <c r="G74" s="45">
        <v>57</v>
      </c>
      <c r="H74" s="105" t="str">
        <f>'Air Rifle Ranking'!J74</f>
        <v/>
      </c>
      <c r="I74" s="105"/>
      <c r="J74" s="67" t="str">
        <f>'Air Rifle Ranking'!M74</f>
        <v/>
      </c>
      <c r="Q74" s="45">
        <v>57</v>
      </c>
      <c r="R74" s="105" t="str">
        <f>'Smallbore Ranking'!J74</f>
        <v/>
      </c>
      <c r="S74" s="105"/>
      <c r="T74" s="67" t="str">
        <f>'Smallbore Ranking'!M74</f>
        <v/>
      </c>
    </row>
    <row r="75" spans="7:20" x14ac:dyDescent="0.35">
      <c r="G75" s="45">
        <v>58</v>
      </c>
      <c r="H75" s="105" t="str">
        <f>'Air Rifle Ranking'!J75</f>
        <v/>
      </c>
      <c r="I75" s="105"/>
      <c r="J75" s="67" t="str">
        <f>'Air Rifle Ranking'!M75</f>
        <v/>
      </c>
      <c r="Q75" s="45">
        <v>58</v>
      </c>
      <c r="R75" s="105" t="str">
        <f>'Smallbore Ranking'!J75</f>
        <v/>
      </c>
      <c r="S75" s="105"/>
      <c r="T75" s="67" t="str">
        <f>'Smallbore Ranking'!M75</f>
        <v/>
      </c>
    </row>
    <row r="76" spans="7:20" x14ac:dyDescent="0.35">
      <c r="G76" s="45">
        <v>59</v>
      </c>
      <c r="H76" s="105" t="str">
        <f>'Air Rifle Ranking'!J76</f>
        <v/>
      </c>
      <c r="I76" s="105"/>
      <c r="J76" s="67" t="str">
        <f>'Air Rifle Ranking'!M76</f>
        <v/>
      </c>
      <c r="Q76" s="45">
        <v>59</v>
      </c>
      <c r="R76" s="105" t="str">
        <f>'Smallbore Ranking'!J76</f>
        <v/>
      </c>
      <c r="S76" s="105"/>
      <c r="T76" s="67" t="str">
        <f>'Smallbore Ranking'!M76</f>
        <v/>
      </c>
    </row>
    <row r="77" spans="7:20" ht="15" thickBot="1" x14ac:dyDescent="0.4">
      <c r="G77" s="45">
        <v>60</v>
      </c>
      <c r="H77" s="105" t="str">
        <f>'Air Rifle Ranking'!J77</f>
        <v/>
      </c>
      <c r="I77" s="105"/>
      <c r="J77" s="67" t="str">
        <f>'Air Rifle Ranking'!M77</f>
        <v/>
      </c>
      <c r="Q77" s="46">
        <v>60</v>
      </c>
      <c r="R77" s="106" t="str">
        <f>'Smallbore Ranking'!J77</f>
        <v/>
      </c>
      <c r="S77" s="106"/>
      <c r="T77" s="69" t="str">
        <f>'Smallbore Ranking'!M77</f>
        <v/>
      </c>
    </row>
    <row r="78" spans="7:20" x14ac:dyDescent="0.35">
      <c r="G78" s="45">
        <v>61</v>
      </c>
      <c r="H78" s="105" t="str">
        <f>'Air Rifle Ranking'!J78</f>
        <v/>
      </c>
      <c r="I78" s="105"/>
      <c r="J78" s="67" t="str">
        <f>'Air Rifle Ranking'!M78</f>
        <v/>
      </c>
    </row>
    <row r="79" spans="7:20" x14ac:dyDescent="0.35">
      <c r="G79" s="45">
        <v>62</v>
      </c>
      <c r="H79" s="105" t="str">
        <f>'Air Rifle Ranking'!J79</f>
        <v/>
      </c>
      <c r="I79" s="105"/>
      <c r="J79" s="67" t="str">
        <f>'Air Rifle Ranking'!M79</f>
        <v/>
      </c>
    </row>
    <row r="80" spans="7:20" ht="15" thickBot="1" x14ac:dyDescent="0.4">
      <c r="G80" s="45">
        <v>63</v>
      </c>
      <c r="H80" s="106" t="str">
        <f>'Air Rifle Ranking'!J80</f>
        <v/>
      </c>
      <c r="I80" s="106"/>
      <c r="J80" s="69" t="str">
        <f>'Air Rifle Ranking'!M80</f>
        <v/>
      </c>
    </row>
  </sheetData>
  <mergeCells count="207"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4:N44"/>
    <mergeCell ref="M45:N45"/>
    <mergeCell ref="M46:N46"/>
    <mergeCell ref="M47:N47"/>
    <mergeCell ref="M36:N36"/>
    <mergeCell ref="M37:N37"/>
    <mergeCell ref="M38:N38"/>
    <mergeCell ref="M39:N39"/>
    <mergeCell ref="M40:N40"/>
    <mergeCell ref="M41:N41"/>
    <mergeCell ref="M42:N42"/>
    <mergeCell ref="M43:N43"/>
    <mergeCell ref="H55:I55"/>
    <mergeCell ref="H56:I56"/>
    <mergeCell ref="H57:I57"/>
    <mergeCell ref="H43:I43"/>
    <mergeCell ref="H44:I44"/>
    <mergeCell ref="M48:N48"/>
    <mergeCell ref="M49:N49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7:S37"/>
    <mergeCell ref="R34:S34"/>
    <mergeCell ref="R35:S35"/>
    <mergeCell ref="R36:S36"/>
    <mergeCell ref="R31:S31"/>
    <mergeCell ref="R32:S32"/>
    <mergeCell ref="R33:S33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45:S45"/>
    <mergeCell ref="R46:S46"/>
    <mergeCell ref="R39:S39"/>
    <mergeCell ref="R40:S40"/>
    <mergeCell ref="R41:S41"/>
    <mergeCell ref="R42:S42"/>
    <mergeCell ref="R43:S43"/>
    <mergeCell ref="R44:S44"/>
    <mergeCell ref="R38:S38"/>
    <mergeCell ref="R73:S73"/>
    <mergeCell ref="R74:S74"/>
    <mergeCell ref="R75:S75"/>
    <mergeCell ref="R76:S76"/>
    <mergeCell ref="R77:S77"/>
    <mergeCell ref="C57:D57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C54:D54"/>
    <mergeCell ref="R69:S69"/>
    <mergeCell ref="R70:S70"/>
    <mergeCell ref="R71:S71"/>
    <mergeCell ref="R72:S72"/>
    <mergeCell ref="R64:S64"/>
    <mergeCell ref="R65:S65"/>
    <mergeCell ref="R66:S66"/>
    <mergeCell ref="R67:S67"/>
    <mergeCell ref="R68:S68"/>
  </mergeCells>
  <conditionalFormatting sqref="B18:E22 B29:E57 B24:E27">
    <cfRule type="expression" dxfId="101" priority="18" stopIfTrue="1">
      <formula>$E18=""</formula>
    </cfRule>
    <cfRule type="expression" dxfId="98" priority="21" stopIfTrue="1">
      <formula>$E18&gt;=$D$11</formula>
    </cfRule>
    <cfRule type="expression" dxfId="97" priority="22">
      <formula>AND($E18&gt;=$D$12,$E18&lt;$D$11)</formula>
    </cfRule>
  </conditionalFormatting>
  <conditionalFormatting sqref="G18:J80">
    <cfRule type="expression" dxfId="96" priority="556" stopIfTrue="1">
      <formula>$J18=""</formula>
    </cfRule>
    <cfRule type="expression" dxfId="93" priority="559" stopIfTrue="1">
      <formula>AND($G18&lt;=5,$J18&gt;=$I$11)</formula>
    </cfRule>
    <cfRule type="expression" dxfId="92" priority="560">
      <formula>$J18&gt;=$I$12</formula>
    </cfRule>
  </conditionalFormatting>
  <conditionalFormatting sqref="L75">
    <cfRule type="expression" dxfId="91" priority="545">
      <formula>AND($J71&gt;=$I$12,$J71&lt;$I$11)</formula>
    </cfRule>
  </conditionalFormatting>
  <conditionalFormatting sqref="L18:O49">
    <cfRule type="expression" dxfId="90" priority="505" stopIfTrue="1">
      <formula>$O18=""</formula>
    </cfRule>
    <cfRule type="expression" dxfId="87" priority="508" stopIfTrue="1">
      <formula>$O18&gt;=$N$11</formula>
    </cfRule>
    <cfRule type="expression" dxfId="86" priority="509">
      <formula>AND($O18&gt;=$N$12,$O18&lt;$N$11)</formula>
    </cfRule>
  </conditionalFormatting>
  <conditionalFormatting sqref="Q18:T77">
    <cfRule type="expression" dxfId="85" priority="3" stopIfTrue="1">
      <formula>$T18=""</formula>
    </cfRule>
    <cfRule type="expression" dxfId="82" priority="6" stopIfTrue="1">
      <formula>$T18&gt;=$S$11</formula>
    </cfRule>
    <cfRule type="expression" dxfId="81" priority="7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B29:E57 B24:E27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L18:O49</xm:sqref>
        </x14:conditionalFormatting>
        <x14:conditionalFormatting xmlns:xm="http://schemas.microsoft.com/office/excel/2006/main">
          <x14:cfRule type="expression" priority="4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5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2025-04-17T01:10:22Z</dcterms:modified>
</cp:coreProperties>
</file>